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125" windowHeight="12540"/>
  </bookViews>
  <sheets>
    <sheet name="模板" sheetId="1" r:id="rId1"/>
  </sheets>
  <definedNames>
    <definedName name="_xlnm._FilterDatabase" localSheetId="0" hidden="1">模板!$A$16:$S$63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85DEAB670C624661915D5B994DA5FA7C" descr="Pictur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3620750" y="4019550"/>
          <a:ext cx="969010" cy="1016000"/>
        </a:xfrm>
        <a:prstGeom prst="rect">
          <a:avLst/>
        </a:prstGeom>
      </xdr:spPr>
    </xdr:pic>
  </etc:cellImage>
  <etc:cellImage>
    <xdr:pic>
      <xdr:nvPicPr>
        <xdr:cNvPr id="3" name="ID_AD24C65F25FE40169F28F5F1736B5ED0" descr="Picture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620750" y="5035550"/>
          <a:ext cx="969010" cy="1016000"/>
        </a:xfrm>
        <a:prstGeom prst="rect">
          <a:avLst/>
        </a:prstGeom>
      </xdr:spPr>
    </xdr:pic>
  </etc:cellImage>
  <etc:cellImage>
    <xdr:pic>
      <xdr:nvPicPr>
        <xdr:cNvPr id="4" name="ID_27548D4D9D9C4D10990E3262E95A6A99" descr="Picture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3620750" y="6051550"/>
          <a:ext cx="969010" cy="1016000"/>
        </a:xfrm>
        <a:prstGeom prst="rect">
          <a:avLst/>
        </a:prstGeom>
      </xdr:spPr>
    </xdr:pic>
  </etc:cellImage>
  <etc:cellImage>
    <xdr:pic>
      <xdr:nvPicPr>
        <xdr:cNvPr id="5" name="ID_8BB21CF4BCDF4C639637963CB376E6AA" descr="Picture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620750" y="7067550"/>
          <a:ext cx="969010" cy="1016000"/>
        </a:xfrm>
        <a:prstGeom prst="rect">
          <a:avLst/>
        </a:prstGeom>
      </xdr:spPr>
    </xdr:pic>
  </etc:cellImage>
  <etc:cellImage>
    <xdr:pic>
      <xdr:nvPicPr>
        <xdr:cNvPr id="6" name="ID_664106D7C698429A8F75CA62547C3F45" descr="Picture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620750" y="8083550"/>
          <a:ext cx="969010" cy="1016000"/>
        </a:xfrm>
        <a:prstGeom prst="rect">
          <a:avLst/>
        </a:prstGeom>
      </xdr:spPr>
    </xdr:pic>
  </etc:cellImage>
  <etc:cellImage>
    <xdr:pic>
      <xdr:nvPicPr>
        <xdr:cNvPr id="7" name="ID_44C83FF3A9724050BBFECD624619FD86" descr="Picture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13620750" y="9099550"/>
          <a:ext cx="969010" cy="1016000"/>
        </a:xfrm>
        <a:prstGeom prst="rect">
          <a:avLst/>
        </a:prstGeom>
      </xdr:spPr>
    </xdr:pic>
  </etc:cellImage>
  <etc:cellImage>
    <xdr:pic>
      <xdr:nvPicPr>
        <xdr:cNvPr id="8" name="ID_B261517872B848AB8514EE3A04C93AD1" descr="Picture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13620750" y="10115550"/>
          <a:ext cx="969010" cy="1016000"/>
        </a:xfrm>
        <a:prstGeom prst="rect">
          <a:avLst/>
        </a:prstGeom>
      </xdr:spPr>
    </xdr:pic>
  </etc:cellImage>
  <etc:cellImage>
    <xdr:pic>
      <xdr:nvPicPr>
        <xdr:cNvPr id="9" name="ID_016D4FB57DCA487CBC145C7ECCA82473" descr="Picture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13620750" y="11131550"/>
          <a:ext cx="969010" cy="1016000"/>
        </a:xfrm>
        <a:prstGeom prst="rect">
          <a:avLst/>
        </a:prstGeom>
      </xdr:spPr>
    </xdr:pic>
  </etc:cellImage>
  <etc:cellImage>
    <xdr:pic>
      <xdr:nvPicPr>
        <xdr:cNvPr id="10" name="ID_7D4BDCF8A8C14E7C92340719C651CDBC" descr="Picture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13620750" y="12147550"/>
          <a:ext cx="969010" cy="1016000"/>
        </a:xfrm>
        <a:prstGeom prst="rect">
          <a:avLst/>
        </a:prstGeom>
      </xdr:spPr>
    </xdr:pic>
  </etc:cellImage>
  <etc:cellImage>
    <xdr:pic>
      <xdr:nvPicPr>
        <xdr:cNvPr id="11" name="ID_6C528A4F4C30496EADA6EA31CE4E580A" descr="Picture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13620750" y="13163550"/>
          <a:ext cx="969010" cy="1016000"/>
        </a:xfrm>
        <a:prstGeom prst="rect">
          <a:avLst/>
        </a:prstGeom>
      </xdr:spPr>
    </xdr:pic>
  </etc:cellImage>
  <etc:cellImage>
    <xdr:pic>
      <xdr:nvPicPr>
        <xdr:cNvPr id="12" name="ID_CDDDDE28D65F4C6D9117CBA20E870D90" descr="Picture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13620750" y="14179550"/>
          <a:ext cx="969010" cy="1016000"/>
        </a:xfrm>
        <a:prstGeom prst="rect">
          <a:avLst/>
        </a:prstGeom>
      </xdr:spPr>
    </xdr:pic>
  </etc:cellImage>
  <etc:cellImage>
    <xdr:pic>
      <xdr:nvPicPr>
        <xdr:cNvPr id="13" name="ID_ACF8BFA3C3A745688B8AD46B63AE48CE" descr="Picture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13620750" y="15195550"/>
          <a:ext cx="969010" cy="1016000"/>
        </a:xfrm>
        <a:prstGeom prst="rect">
          <a:avLst/>
        </a:prstGeom>
      </xdr:spPr>
    </xdr:pic>
  </etc:cellImage>
  <etc:cellImage>
    <xdr:pic>
      <xdr:nvPicPr>
        <xdr:cNvPr id="14" name="ID_FA063EA77C914A7AA696B7E78B267A6B" descr="Picture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13620750" y="16211550"/>
          <a:ext cx="969010" cy="1016000"/>
        </a:xfrm>
        <a:prstGeom prst="rect">
          <a:avLst/>
        </a:prstGeom>
      </xdr:spPr>
    </xdr:pic>
  </etc:cellImage>
  <etc:cellImage>
    <xdr:pic>
      <xdr:nvPicPr>
        <xdr:cNvPr id="15" name="ID_3B022D9FE0DF40028B9A3B3B46860E7B" descr="Pictur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13620750" y="17227550"/>
          <a:ext cx="969010" cy="1016000"/>
        </a:xfrm>
        <a:prstGeom prst="rect">
          <a:avLst/>
        </a:prstGeom>
      </xdr:spPr>
    </xdr:pic>
  </etc:cellImage>
  <etc:cellImage>
    <xdr:pic>
      <xdr:nvPicPr>
        <xdr:cNvPr id="16" name="ID_F3C78D71A7364269A7DA2BB39B28CB89" descr="Picture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13620750" y="18243550"/>
          <a:ext cx="969010" cy="1016000"/>
        </a:xfrm>
        <a:prstGeom prst="rect">
          <a:avLst/>
        </a:prstGeom>
      </xdr:spPr>
    </xdr:pic>
  </etc:cellImage>
  <etc:cellImage>
    <xdr:pic>
      <xdr:nvPicPr>
        <xdr:cNvPr id="17" name="ID_B01BC92F5C9C420098B912B31AA4F9F6" descr="Picture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13620750" y="19259550"/>
          <a:ext cx="969010" cy="1016000"/>
        </a:xfrm>
        <a:prstGeom prst="rect">
          <a:avLst/>
        </a:prstGeom>
      </xdr:spPr>
    </xdr:pic>
  </etc:cellImage>
  <etc:cellImage>
    <xdr:pic>
      <xdr:nvPicPr>
        <xdr:cNvPr id="18" name="ID_E834024D8AC54B618CB424C927922CD6" descr="Picture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13620750" y="20275550"/>
          <a:ext cx="969010" cy="1016000"/>
        </a:xfrm>
        <a:prstGeom prst="rect">
          <a:avLst/>
        </a:prstGeom>
      </xdr:spPr>
    </xdr:pic>
  </etc:cellImage>
  <etc:cellImage>
    <xdr:pic>
      <xdr:nvPicPr>
        <xdr:cNvPr id="19" name="ID_AE272A5C2E984FC18D9F3B5D7CD67540" descr="Picture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13620750" y="21291550"/>
          <a:ext cx="969010" cy="1016000"/>
        </a:xfrm>
        <a:prstGeom prst="rect">
          <a:avLst/>
        </a:prstGeom>
      </xdr:spPr>
    </xdr:pic>
  </etc:cellImage>
  <etc:cellImage>
    <xdr:pic>
      <xdr:nvPicPr>
        <xdr:cNvPr id="20" name="ID_F6E229A3A6144761A8F52B5072EDBAAB" descr="Picture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13620750" y="22307550"/>
          <a:ext cx="969010" cy="1016000"/>
        </a:xfrm>
        <a:prstGeom prst="rect">
          <a:avLst/>
        </a:prstGeom>
      </xdr:spPr>
    </xdr:pic>
  </etc:cellImage>
  <etc:cellImage>
    <xdr:pic>
      <xdr:nvPicPr>
        <xdr:cNvPr id="21" name="ID_35B5BEB4F8314603AB89DC536EA3A3E8" descr="Picture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13620750" y="23323550"/>
          <a:ext cx="969010" cy="1016000"/>
        </a:xfrm>
        <a:prstGeom prst="rect">
          <a:avLst/>
        </a:prstGeom>
      </xdr:spPr>
    </xdr:pic>
  </etc:cellImage>
  <etc:cellImage>
    <xdr:pic>
      <xdr:nvPicPr>
        <xdr:cNvPr id="22" name="ID_3A1D0160AF7E480AA4D770CE9FCB94DE" descr="Picture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13620750" y="24339550"/>
          <a:ext cx="969010" cy="1016000"/>
        </a:xfrm>
        <a:prstGeom prst="rect">
          <a:avLst/>
        </a:prstGeom>
      </xdr:spPr>
    </xdr:pic>
  </etc:cellImage>
  <etc:cellImage>
    <xdr:pic>
      <xdr:nvPicPr>
        <xdr:cNvPr id="23" name="ID_B04728F6E25C4A5D9E83066873D84A3D" descr="Picture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13620750" y="25355550"/>
          <a:ext cx="969010" cy="1016000"/>
        </a:xfrm>
        <a:prstGeom prst="rect">
          <a:avLst/>
        </a:prstGeom>
      </xdr:spPr>
    </xdr:pic>
  </etc:cellImage>
  <etc:cellImage>
    <xdr:pic>
      <xdr:nvPicPr>
        <xdr:cNvPr id="24" name="ID_E578E7508820484E85F5D79723B3A791" descr="Picture"/>
        <xdr:cNvPicPr>
          <a:picLocks noChangeAspect="1"/>
        </xdr:cNvPicPr>
      </xdr:nvPicPr>
      <xdr:blipFill>
        <a:blip r:embed="rId23"/>
        <a:stretch>
          <a:fillRect/>
        </a:stretch>
      </xdr:blipFill>
      <xdr:spPr>
        <a:xfrm>
          <a:off x="13620750" y="26371550"/>
          <a:ext cx="969010" cy="1016000"/>
        </a:xfrm>
        <a:prstGeom prst="rect">
          <a:avLst/>
        </a:prstGeom>
      </xdr:spPr>
    </xdr:pic>
  </etc:cellImage>
  <etc:cellImage>
    <xdr:pic>
      <xdr:nvPicPr>
        <xdr:cNvPr id="25" name="ID_B0AC7C73735B4A8B900761C223E14578" descr="Picture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13620750" y="27387550"/>
          <a:ext cx="969010" cy="1016000"/>
        </a:xfrm>
        <a:prstGeom prst="rect">
          <a:avLst/>
        </a:prstGeom>
      </xdr:spPr>
    </xdr:pic>
  </etc:cellImage>
  <etc:cellImage>
    <xdr:pic>
      <xdr:nvPicPr>
        <xdr:cNvPr id="26" name="ID_249E8D49C9B24FEA84C016A6BE485E45" descr="Picture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13620750" y="28403550"/>
          <a:ext cx="969010" cy="1016000"/>
        </a:xfrm>
        <a:prstGeom prst="rect">
          <a:avLst/>
        </a:prstGeom>
      </xdr:spPr>
    </xdr:pic>
  </etc:cellImage>
  <etc:cellImage>
    <xdr:pic>
      <xdr:nvPicPr>
        <xdr:cNvPr id="27" name="ID_27ED9B716BE5421387A0391887AD24C1" descr="Picture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3620750" y="29419550"/>
          <a:ext cx="969010" cy="1016000"/>
        </a:xfrm>
        <a:prstGeom prst="rect">
          <a:avLst/>
        </a:prstGeom>
      </xdr:spPr>
    </xdr:pic>
  </etc:cellImage>
  <etc:cellImage>
    <xdr:pic>
      <xdr:nvPicPr>
        <xdr:cNvPr id="28" name="ID_4A31B370FFAD475EA31C4F8F0C75B556" descr="Picture"/>
        <xdr:cNvPicPr>
          <a:picLocks noChangeAspect="1"/>
        </xdr:cNvPicPr>
      </xdr:nvPicPr>
      <xdr:blipFill>
        <a:blip r:embed="rId26"/>
        <a:stretch>
          <a:fillRect/>
        </a:stretch>
      </xdr:blipFill>
      <xdr:spPr>
        <a:xfrm>
          <a:off x="13620750" y="30435550"/>
          <a:ext cx="969010" cy="1016000"/>
        </a:xfrm>
        <a:prstGeom prst="rect">
          <a:avLst/>
        </a:prstGeom>
      </xdr:spPr>
    </xdr:pic>
  </etc:cellImage>
  <etc:cellImage>
    <xdr:pic>
      <xdr:nvPicPr>
        <xdr:cNvPr id="29" name="ID_371D96728B7249BBA88AC9DB00C552B8" descr="Picture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13620750" y="31451550"/>
          <a:ext cx="969010" cy="1016000"/>
        </a:xfrm>
        <a:prstGeom prst="rect">
          <a:avLst/>
        </a:prstGeom>
      </xdr:spPr>
    </xdr:pic>
  </etc:cellImage>
  <etc:cellImage>
    <xdr:pic>
      <xdr:nvPicPr>
        <xdr:cNvPr id="30" name="ID_BEB55DE7286147D2A8F3FF7596606DE3" descr="Picture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13620750" y="32467550"/>
          <a:ext cx="969010" cy="1016000"/>
        </a:xfrm>
        <a:prstGeom prst="rect">
          <a:avLst/>
        </a:prstGeom>
      </xdr:spPr>
    </xdr:pic>
  </etc:cellImage>
  <etc:cellImage>
    <xdr:pic>
      <xdr:nvPicPr>
        <xdr:cNvPr id="31" name="ID_DFAADD6267C94F5D8AEC4547D44E3FAD" descr="Picture"/>
        <xdr:cNvPicPr>
          <a:picLocks noChangeAspect="1"/>
        </xdr:cNvPicPr>
      </xdr:nvPicPr>
      <xdr:blipFill>
        <a:blip r:embed="rId29"/>
        <a:stretch>
          <a:fillRect/>
        </a:stretch>
      </xdr:blipFill>
      <xdr:spPr>
        <a:xfrm>
          <a:off x="13620750" y="33483550"/>
          <a:ext cx="969010" cy="1016000"/>
        </a:xfrm>
        <a:prstGeom prst="rect">
          <a:avLst/>
        </a:prstGeom>
      </xdr:spPr>
    </xdr:pic>
  </etc:cellImage>
  <etc:cellImage>
    <xdr:pic>
      <xdr:nvPicPr>
        <xdr:cNvPr id="32" name="ID_4C33164A6434427CB6456CE4AD32D193" descr="Picture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13620750" y="34499550"/>
          <a:ext cx="969010" cy="1016000"/>
        </a:xfrm>
        <a:prstGeom prst="rect">
          <a:avLst/>
        </a:prstGeom>
      </xdr:spPr>
    </xdr:pic>
  </etc:cellImage>
  <etc:cellImage>
    <xdr:pic>
      <xdr:nvPicPr>
        <xdr:cNvPr id="33" name="ID_112BCE1E51794991A2C3219D42502591" descr="Picture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13620750" y="35515550"/>
          <a:ext cx="969010" cy="1016000"/>
        </a:xfrm>
        <a:prstGeom prst="rect">
          <a:avLst/>
        </a:prstGeom>
      </xdr:spPr>
    </xdr:pic>
  </etc:cellImage>
  <etc:cellImage>
    <xdr:pic>
      <xdr:nvPicPr>
        <xdr:cNvPr id="34" name="ID_51CDC410FD364595816F45926108C171" descr="Picture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13620750" y="36531550"/>
          <a:ext cx="969010" cy="1016000"/>
        </a:xfrm>
        <a:prstGeom prst="rect">
          <a:avLst/>
        </a:prstGeom>
      </xdr:spPr>
    </xdr:pic>
  </etc:cellImage>
  <etc:cellImage>
    <xdr:pic>
      <xdr:nvPicPr>
        <xdr:cNvPr id="35" name="ID_B9F81C00B08D4CE1858EB5B51D32C4E7" descr="Picture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13620750" y="37547550"/>
          <a:ext cx="969010" cy="1016000"/>
        </a:xfrm>
        <a:prstGeom prst="rect">
          <a:avLst/>
        </a:prstGeom>
      </xdr:spPr>
    </xdr:pic>
  </etc:cellImage>
  <etc:cellImage>
    <xdr:pic>
      <xdr:nvPicPr>
        <xdr:cNvPr id="36" name="ID_2B29C3FA0CEE4F11A472A3CE7CBB34F8" descr="Picture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13620750" y="38563550"/>
          <a:ext cx="969010" cy="1016000"/>
        </a:xfrm>
        <a:prstGeom prst="rect">
          <a:avLst/>
        </a:prstGeom>
      </xdr:spPr>
    </xdr:pic>
  </etc:cellImage>
  <etc:cellImage>
    <xdr:pic>
      <xdr:nvPicPr>
        <xdr:cNvPr id="37" name="ID_E832872AA166493389ABBECFCB5BE786" descr="Picture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13620750" y="39579550"/>
          <a:ext cx="969010" cy="1016000"/>
        </a:xfrm>
        <a:prstGeom prst="rect">
          <a:avLst/>
        </a:prstGeom>
      </xdr:spPr>
    </xdr:pic>
  </etc:cellImage>
  <etc:cellImage>
    <xdr:pic>
      <xdr:nvPicPr>
        <xdr:cNvPr id="38" name="ID_8DD3EE2F86AC476C99EE9F01965C61E9" descr="Picture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13620750" y="40595550"/>
          <a:ext cx="969010" cy="1016000"/>
        </a:xfrm>
        <a:prstGeom prst="rect">
          <a:avLst/>
        </a:prstGeom>
      </xdr:spPr>
    </xdr:pic>
  </etc:cellImage>
  <etc:cellImage>
    <xdr:pic>
      <xdr:nvPicPr>
        <xdr:cNvPr id="39" name="ID_9E1F3ED37546409C9755D7F31E622792" descr="Picture"/>
        <xdr:cNvPicPr>
          <a:picLocks noChangeAspect="1"/>
        </xdr:cNvPicPr>
      </xdr:nvPicPr>
      <xdr:blipFill>
        <a:blip r:embed="rId37"/>
        <a:stretch>
          <a:fillRect/>
        </a:stretch>
      </xdr:blipFill>
      <xdr:spPr>
        <a:xfrm>
          <a:off x="13620750" y="41611550"/>
          <a:ext cx="969010" cy="1016000"/>
        </a:xfrm>
        <a:prstGeom prst="rect">
          <a:avLst/>
        </a:prstGeom>
      </xdr:spPr>
    </xdr:pic>
  </etc:cellImage>
  <etc:cellImage>
    <xdr:pic>
      <xdr:nvPicPr>
        <xdr:cNvPr id="40" name="ID_0D92A297451541A687F01F3210C3BFDD" descr="Picture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13620750" y="42627550"/>
          <a:ext cx="969010" cy="1016000"/>
        </a:xfrm>
        <a:prstGeom prst="rect">
          <a:avLst/>
        </a:prstGeom>
      </xdr:spPr>
    </xdr:pic>
  </etc:cellImage>
  <etc:cellImage>
    <xdr:pic>
      <xdr:nvPicPr>
        <xdr:cNvPr id="41" name="ID_B40B0B13C569479AA241D212B3652FA2" descr="Picture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13620750" y="43643550"/>
          <a:ext cx="969010" cy="1016000"/>
        </a:xfrm>
        <a:prstGeom prst="rect">
          <a:avLst/>
        </a:prstGeom>
      </xdr:spPr>
    </xdr:pic>
  </etc:cellImage>
  <etc:cellImage>
    <xdr:pic>
      <xdr:nvPicPr>
        <xdr:cNvPr id="42" name="ID_0D402A8F7F814F29BA5C90FC18EB83F8" descr="Picture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13620750" y="44659550"/>
          <a:ext cx="969010" cy="1016000"/>
        </a:xfrm>
        <a:prstGeom prst="rect">
          <a:avLst/>
        </a:prstGeom>
      </xdr:spPr>
    </xdr:pic>
  </etc:cellImage>
  <etc:cellImage>
    <xdr:pic>
      <xdr:nvPicPr>
        <xdr:cNvPr id="43" name="ID_0CBB810227014900978EF88671CA8A12" descr="Picture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13620750" y="45675550"/>
          <a:ext cx="969010" cy="1016000"/>
        </a:xfrm>
        <a:prstGeom prst="rect">
          <a:avLst/>
        </a:prstGeom>
      </xdr:spPr>
    </xdr:pic>
  </etc:cellImage>
  <etc:cellImage>
    <xdr:pic>
      <xdr:nvPicPr>
        <xdr:cNvPr id="44" name="ID_E770E3F02856442BACA1E3186DE688AA" descr="Picture"/>
        <xdr:cNvPicPr>
          <a:picLocks noChangeAspect="1"/>
        </xdr:cNvPicPr>
      </xdr:nvPicPr>
      <xdr:blipFill>
        <a:blip r:embed="rId42"/>
        <a:stretch>
          <a:fillRect/>
        </a:stretch>
      </xdr:blipFill>
      <xdr:spPr>
        <a:xfrm>
          <a:off x="13620750" y="46691550"/>
          <a:ext cx="969010" cy="1016000"/>
        </a:xfrm>
        <a:prstGeom prst="rect">
          <a:avLst/>
        </a:prstGeom>
      </xdr:spPr>
    </xdr:pic>
  </etc:cellImage>
  <etc:cellImage>
    <xdr:pic>
      <xdr:nvPicPr>
        <xdr:cNvPr id="45" name="ID_C2F2EB31DCB24B73ACD6F2A96470B527" descr="Picture"/>
        <xdr:cNvPicPr>
          <a:picLocks noChangeAspect="1"/>
        </xdr:cNvPicPr>
      </xdr:nvPicPr>
      <xdr:blipFill>
        <a:blip r:embed="rId43"/>
        <a:stretch>
          <a:fillRect/>
        </a:stretch>
      </xdr:blipFill>
      <xdr:spPr>
        <a:xfrm>
          <a:off x="13620750" y="47707550"/>
          <a:ext cx="969010" cy="1016000"/>
        </a:xfrm>
        <a:prstGeom prst="rect">
          <a:avLst/>
        </a:prstGeom>
      </xdr:spPr>
    </xdr:pic>
  </etc:cellImage>
  <etc:cellImage>
    <xdr:pic>
      <xdr:nvPicPr>
        <xdr:cNvPr id="46" name="ID_F65FDD4043DD400B82E85D050CBAAC8C" descr="Picture"/>
        <xdr:cNvPicPr>
          <a:picLocks noChangeAspect="1"/>
        </xdr:cNvPicPr>
      </xdr:nvPicPr>
      <xdr:blipFill>
        <a:blip r:embed="rId44"/>
        <a:stretch>
          <a:fillRect/>
        </a:stretch>
      </xdr:blipFill>
      <xdr:spPr>
        <a:xfrm>
          <a:off x="13620750" y="48723550"/>
          <a:ext cx="969010" cy="1016000"/>
        </a:xfrm>
        <a:prstGeom prst="rect">
          <a:avLst/>
        </a:prstGeom>
      </xdr:spPr>
    </xdr:pic>
  </etc:cellImage>
  <etc:cellImage>
    <xdr:pic>
      <xdr:nvPicPr>
        <xdr:cNvPr id="47" name="ID_61D07E89DCF341BEA0B75D2B27C182CD" descr="Picture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13620750" y="49739550"/>
          <a:ext cx="969010" cy="1016000"/>
        </a:xfrm>
        <a:prstGeom prst="rect">
          <a:avLst/>
        </a:prstGeom>
      </xdr:spPr>
    </xdr:pic>
  </etc:cellImage>
  <etc:cellImage>
    <xdr:pic>
      <xdr:nvPicPr>
        <xdr:cNvPr id="48" name="ID_77A98501ECD44CC48B91226E5260453D" descr="Picture"/>
        <xdr:cNvPicPr>
          <a:picLocks noChangeAspect="1"/>
        </xdr:cNvPicPr>
      </xdr:nvPicPr>
      <xdr:blipFill>
        <a:blip r:embed="rId46"/>
        <a:stretch>
          <a:fillRect/>
        </a:stretch>
      </xdr:blipFill>
      <xdr:spPr>
        <a:xfrm>
          <a:off x="13620750" y="50755550"/>
          <a:ext cx="969010" cy="1016000"/>
        </a:xfrm>
        <a:prstGeom prst="rect">
          <a:avLst/>
        </a:prstGeom>
      </xdr:spPr>
    </xdr:pic>
  </etc:cellImage>
</etc:cellImages>
</file>

<file path=xl/sharedStrings.xml><?xml version="1.0" encoding="utf-8"?>
<sst xmlns="http://schemas.openxmlformats.org/spreadsheetml/2006/main" count="736" uniqueCount="308">
  <si>
    <t>客户订单号</t>
  </si>
  <si>
    <r>
      <rPr>
        <sz val="9"/>
        <color theme="1"/>
        <rFont val="微软雅黑"/>
        <charset val="134"/>
      </rPr>
      <t>带电</t>
    </r>
    <r>
      <rPr>
        <sz val="9"/>
        <color indexed="10"/>
        <rFont val="微软雅黑"/>
        <charset val="134"/>
      </rPr>
      <t>*</t>
    </r>
  </si>
  <si>
    <t>是</t>
  </si>
  <si>
    <t>店铺</t>
  </si>
  <si>
    <r>
      <rPr>
        <sz val="9"/>
        <color theme="1"/>
        <rFont val="微软雅黑"/>
        <charset val="134"/>
      </rPr>
      <t>服务</t>
    </r>
    <r>
      <rPr>
        <sz val="9"/>
        <color indexed="10"/>
        <rFont val="微软雅黑"/>
        <charset val="134"/>
      </rPr>
      <t>*</t>
    </r>
  </si>
  <si>
    <t>欧洲海运包税</t>
  </si>
  <si>
    <r>
      <rPr>
        <sz val="9"/>
        <color theme="1"/>
        <rFont val="微软雅黑"/>
        <charset val="134"/>
      </rPr>
      <t>带磁</t>
    </r>
    <r>
      <rPr>
        <sz val="9"/>
        <color indexed="10"/>
        <rFont val="微软雅黑"/>
        <charset val="134"/>
      </rPr>
      <t>*</t>
    </r>
  </si>
  <si>
    <t>发件人地址编码</t>
  </si>
  <si>
    <t>FBA仓码*</t>
  </si>
  <si>
    <r>
      <rPr>
        <sz val="9"/>
        <color theme="1"/>
        <rFont val="微软雅黑"/>
        <charset val="134"/>
      </rPr>
      <t>液体</t>
    </r>
    <r>
      <rPr>
        <sz val="9"/>
        <color indexed="10"/>
        <rFont val="微软雅黑"/>
        <charset val="134"/>
      </rPr>
      <t>*</t>
    </r>
  </si>
  <si>
    <t>否</t>
  </si>
  <si>
    <t>发件人姓名</t>
  </si>
  <si>
    <r>
      <rPr>
        <sz val="9"/>
        <color theme="1"/>
        <rFont val="微软雅黑"/>
        <charset val="134"/>
      </rPr>
      <t>收件人姓名</t>
    </r>
    <r>
      <rPr>
        <sz val="9"/>
        <color indexed="10"/>
        <rFont val="微软雅黑"/>
        <charset val="134"/>
      </rPr>
      <t>*</t>
    </r>
  </si>
  <si>
    <t>Entrepôt Cdiscount Fulfilment</t>
  </si>
  <si>
    <r>
      <rPr>
        <sz val="9"/>
        <color theme="1"/>
        <rFont val="微软雅黑"/>
        <charset val="134"/>
      </rPr>
      <t>粉末</t>
    </r>
    <r>
      <rPr>
        <sz val="9"/>
        <color indexed="10"/>
        <rFont val="微软雅黑"/>
        <charset val="134"/>
      </rPr>
      <t>*</t>
    </r>
  </si>
  <si>
    <t>发件人公司</t>
  </si>
  <si>
    <t>收件人公司*</t>
  </si>
  <si>
    <r>
      <rPr>
        <sz val="9"/>
        <color theme="1"/>
        <rFont val="微软雅黑"/>
        <charset val="134"/>
      </rPr>
      <t>危险品</t>
    </r>
    <r>
      <rPr>
        <sz val="9"/>
        <color indexed="10"/>
        <rFont val="微软雅黑"/>
        <charset val="134"/>
      </rPr>
      <t>*</t>
    </r>
  </si>
  <si>
    <t>发件人地址一</t>
  </si>
  <si>
    <r>
      <rPr>
        <sz val="9"/>
        <color theme="1"/>
        <rFont val="微软雅黑"/>
        <charset val="134"/>
      </rPr>
      <t>收件人地址一</t>
    </r>
    <r>
      <rPr>
        <sz val="9"/>
        <color indexed="10"/>
        <rFont val="微软雅黑"/>
        <charset val="134"/>
      </rPr>
      <t>*</t>
    </r>
  </si>
  <si>
    <t>Entrepot Cdiscount BAT B
Zone d activite Pot au Pin
33610 CESTAS</t>
  </si>
  <si>
    <r>
      <rPr>
        <sz val="9"/>
        <color theme="1"/>
        <rFont val="微软雅黑"/>
        <charset val="134"/>
      </rPr>
      <t>报关方式</t>
    </r>
    <r>
      <rPr>
        <sz val="9"/>
        <color indexed="10"/>
        <rFont val="微软雅黑"/>
        <charset val="134"/>
      </rPr>
      <t>*</t>
    </r>
  </si>
  <si>
    <t>不需要报关</t>
  </si>
  <si>
    <t>发件人地址二</t>
  </si>
  <si>
    <t>收件人地址二</t>
  </si>
  <si>
    <t>清关方式</t>
  </si>
  <si>
    <t>发件人地址三</t>
  </si>
  <si>
    <t>收件人地址三</t>
  </si>
  <si>
    <t>交税方式</t>
  </si>
  <si>
    <t>发件人城市</t>
  </si>
  <si>
    <r>
      <rPr>
        <sz val="9"/>
        <color theme="1"/>
        <rFont val="微软雅黑"/>
        <charset val="134"/>
      </rPr>
      <t>收件人城市</t>
    </r>
    <r>
      <rPr>
        <sz val="9"/>
        <color indexed="10"/>
        <rFont val="微软雅黑"/>
        <charset val="134"/>
      </rPr>
      <t>*</t>
    </r>
  </si>
  <si>
    <t>CESTAS</t>
  </si>
  <si>
    <t>交货条款</t>
  </si>
  <si>
    <t>发件人省份/州</t>
  </si>
  <si>
    <t>收件人省份/州</t>
  </si>
  <si>
    <r>
      <rPr>
        <sz val="9"/>
        <color theme="1"/>
        <rFont val="微软雅黑"/>
        <charset val="134"/>
      </rPr>
      <t>VAT号</t>
    </r>
    <r>
      <rPr>
        <sz val="9"/>
        <color indexed="10"/>
        <rFont val="微软雅黑"/>
        <charset val="134"/>
      </rPr>
      <t>*</t>
    </r>
  </si>
  <si>
    <t>发件人邮编</t>
  </si>
  <si>
    <r>
      <rPr>
        <sz val="9"/>
        <color theme="1"/>
        <rFont val="微软雅黑"/>
        <charset val="134"/>
      </rPr>
      <t>收件人邮编</t>
    </r>
    <r>
      <rPr>
        <sz val="9"/>
        <color indexed="10"/>
        <rFont val="微软雅黑"/>
        <charset val="134"/>
      </rPr>
      <t>*</t>
    </r>
  </si>
  <si>
    <t>33610</t>
  </si>
  <si>
    <t>参考号一</t>
  </si>
  <si>
    <t>发件人国家代码(二字代码)</t>
  </si>
  <si>
    <r>
      <rPr>
        <sz val="9"/>
        <color theme="1"/>
        <rFont val="微软雅黑"/>
        <charset val="134"/>
      </rPr>
      <t>收件人国家代码(二字代码)</t>
    </r>
    <r>
      <rPr>
        <sz val="9"/>
        <color indexed="10"/>
        <rFont val="微软雅黑"/>
        <charset val="134"/>
      </rPr>
      <t>*</t>
    </r>
  </si>
  <si>
    <t>FR</t>
  </si>
  <si>
    <t>参考号二</t>
  </si>
  <si>
    <t>发件人电话</t>
  </si>
  <si>
    <t>收件人电话*</t>
  </si>
  <si>
    <t>0033556684960</t>
  </si>
  <si>
    <t>备注</t>
  </si>
  <si>
    <t>FBC858672</t>
  </si>
  <si>
    <t>发件人邮箱</t>
  </si>
  <si>
    <t>收件人邮箱</t>
  </si>
  <si>
    <r>
      <rPr>
        <sz val="11"/>
        <color theme="1"/>
        <rFont val="DengXian"/>
        <charset val="134"/>
        <scheme val="minor"/>
      </rPr>
      <t>FBAID</t>
    </r>
    <r>
      <rPr>
        <sz val="11"/>
        <color theme="1"/>
        <rFont val="DengXian"/>
        <charset val="134"/>
        <scheme val="minor"/>
      </rPr>
      <t>*</t>
    </r>
  </si>
  <si>
    <t>箱数</t>
  </si>
  <si>
    <t>POAnumber*</t>
  </si>
  <si>
    <r>
      <rPr>
        <sz val="9"/>
        <color theme="1"/>
        <rFont val="微软雅黑"/>
        <charset val="134"/>
      </rPr>
      <t>货箱编号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</si>
  <si>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货箱重量(KG)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</si>
  <si>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货箱长度(</t>
    </r>
    <r>
      <rPr>
        <sz val="9"/>
        <color indexed="8"/>
        <rFont val="微软雅黑"/>
        <charset val="134"/>
      </rPr>
      <t>CM)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</si>
  <si>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货箱宽度(</t>
    </r>
    <r>
      <rPr>
        <sz val="9"/>
        <color indexed="8"/>
        <rFont val="微软雅黑"/>
        <charset val="134"/>
      </rPr>
      <t>CM)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</si>
  <si>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货箱高度(</t>
    </r>
    <r>
      <rPr>
        <sz val="9"/>
        <color indexed="8"/>
        <rFont val="微软雅黑"/>
        <charset val="134"/>
      </rPr>
      <t>CM)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</si>
  <si>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产品英文品名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</si>
  <si>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产品中文品名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</si>
  <si>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产品申报单价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</si>
  <si>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产品申报数量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</si>
  <si>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产品材质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</si>
  <si>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产品海关编码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</si>
  <si>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产品用途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</si>
  <si>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产品品牌</t>
    </r>
    <r>
      <rPr>
        <sz val="9"/>
        <color indexed="10"/>
        <rFont val="微软雅黑"/>
        <charset val="134"/>
      </rPr>
      <t>*</t>
    </r>
  </si>
  <si>
    <r>
      <rPr>
        <sz val="9"/>
        <color theme="1"/>
        <rFont val="微软雅黑"/>
        <charset val="134"/>
      </rPr>
      <t>产品型号</t>
    </r>
    <r>
      <rPr>
        <sz val="9"/>
        <color indexed="10"/>
        <rFont val="微软雅黑"/>
        <charset val="134"/>
      </rPr>
      <t>*</t>
    </r>
  </si>
  <si>
    <t>产品图片链接</t>
  </si>
  <si>
    <t>产品销售价格</t>
  </si>
  <si>
    <t>产品销售链接</t>
  </si>
  <si>
    <t>产品重量(kg)</t>
  </si>
  <si>
    <t>产品ASIN</t>
  </si>
  <si>
    <t>1</t>
  </si>
  <si>
    <t>56</t>
  </si>
  <si>
    <t>46</t>
  </si>
  <si>
    <t>51</t>
  </si>
  <si>
    <t>Decoration</t>
  </si>
  <si>
    <t>摆件</t>
  </si>
  <si>
    <t>Synthetic resin</t>
  </si>
  <si>
    <t>3926400000</t>
  </si>
  <si>
    <t>decoration</t>
  </si>
  <si>
    <t>无牌</t>
  </si>
  <si>
    <t>无</t>
  </si>
  <si>
    <t>https://www.cdiscount.com/dp.aspx?sku=AUC2009108516855</t>
  </si>
  <si>
    <t>0.576</t>
  </si>
  <si>
    <t/>
  </si>
  <si>
    <t>Fish tank accessories</t>
  </si>
  <si>
    <t>鱼缸配件</t>
  </si>
  <si>
    <t>Plastic+Plastic</t>
  </si>
  <si>
    <t>8414809090</t>
  </si>
  <si>
    <t>Temperature measurement</t>
  </si>
  <si>
    <t>https://www.cdiscount.com/dp.aspx?sku=AUC8251615781613</t>
  </si>
  <si>
    <t>0.075</t>
  </si>
  <si>
    <t>Stationery</t>
  </si>
  <si>
    <t>文具</t>
  </si>
  <si>
    <t>Paper</t>
  </si>
  <si>
    <t>3926100000</t>
  </si>
  <si>
    <t>Writing</t>
  </si>
  <si>
    <t>https://www.cdiscount.com/dp.aspx?sku=DAM0735173073826</t>
  </si>
  <si>
    <t>0.394</t>
  </si>
  <si>
    <t>Bag</t>
  </si>
  <si>
    <t>包</t>
  </si>
  <si>
    <t>Neoprene</t>
  </si>
  <si>
    <t>4202129000</t>
  </si>
  <si>
    <t>Storage</t>
  </si>
  <si>
    <t>https://www.cdiscount.com/dp.aspx?sku=DAM0735173073031</t>
  </si>
  <si>
    <t>0.165</t>
  </si>
  <si>
    <t>Kitchen Supplies</t>
  </si>
  <si>
    <t>厨房用品</t>
  </si>
  <si>
    <t>Stainless Steel</t>
  </si>
  <si>
    <t>8205510000</t>
  </si>
  <si>
    <t>Tea making</t>
  </si>
  <si>
    <t>https://www.cdiscount.com/dp.aspx?sku=AUC2009363315439</t>
  </si>
  <si>
    <t>0.084</t>
  </si>
  <si>
    <t>Health Care Tools</t>
  </si>
  <si>
    <t>健康护理工具</t>
  </si>
  <si>
    <t>ABS</t>
  </si>
  <si>
    <t>8510100000</t>
  </si>
  <si>
    <t>Shaving</t>
  </si>
  <si>
    <t>https://www.cdiscount.com/dp.aspx?sku=DAM0735173072942</t>
  </si>
  <si>
    <t>0.24</t>
  </si>
  <si>
    <t>Outdoor sporting goods</t>
  </si>
  <si>
    <t>户外运动用品</t>
  </si>
  <si>
    <t>PP</t>
  </si>
  <si>
    <t>9401809099</t>
  </si>
  <si>
    <t>Sitting</t>
  </si>
  <si>
    <t>https://www.cdiscount.com/dp.aspx?sku=DAM0735173074106</t>
  </si>
  <si>
    <t>0.894</t>
  </si>
  <si>
    <t>light</t>
  </si>
  <si>
    <t>灯</t>
  </si>
  <si>
    <t>PVC</t>
  </si>
  <si>
    <t>9405499000</t>
  </si>
  <si>
    <t>Lighting</t>
  </si>
  <si>
    <t>https://www.cdiscount.com/dp.aspx?sku=DAM0735173072706</t>
  </si>
  <si>
    <t>0.198</t>
  </si>
  <si>
    <t>Watches</t>
  </si>
  <si>
    <t>手表</t>
  </si>
  <si>
    <t>Stainless Steel+Plastic</t>
  </si>
  <si>
    <t>9102110000</t>
  </si>
  <si>
    <t>Watching time</t>
  </si>
  <si>
    <t>https://www.cdiscount.com/dp.aspx?sku=DAM0735173070429</t>
  </si>
  <si>
    <t>0.209</t>
  </si>
  <si>
    <t>Cloth</t>
  </si>
  <si>
    <t>https://www.cdiscount.com/dp.aspx?sku=DAM0735173073994</t>
  </si>
  <si>
    <t>0.088</t>
  </si>
  <si>
    <t>Vacuum cleaner accessories</t>
  </si>
  <si>
    <t>吸尘器配件</t>
  </si>
  <si>
    <t>Non-woven</t>
  </si>
  <si>
    <t>8508701000</t>
  </si>
  <si>
    <t>Cleaning</t>
  </si>
  <si>
    <t>https://www.cdiscount.com/dp.aspx?sku=DAM0735173073116</t>
  </si>
  <si>
    <t>0.121</t>
  </si>
  <si>
    <t>balloon</t>
  </si>
  <si>
    <t>气球</t>
  </si>
  <si>
    <t>Latex</t>
  </si>
  <si>
    <t>9505900000</t>
  </si>
  <si>
    <t>https://www.cdiscount.com/dp.aspx?sku=DAM0735173073963</t>
  </si>
  <si>
    <t>0.254</t>
  </si>
  <si>
    <t>2</t>
  </si>
  <si>
    <t>Oxford</t>
  </si>
  <si>
    <t>storage</t>
  </si>
  <si>
    <t>https://www.cdiscount.com/dp.aspx?sku=DAM0735173073789</t>
  </si>
  <si>
    <t>0.335</t>
  </si>
  <si>
    <t>hat</t>
  </si>
  <si>
    <t>帽子</t>
  </si>
  <si>
    <t>cotton</t>
  </si>
  <si>
    <t>4304002000</t>
  </si>
  <si>
    <t>wore</t>
  </si>
  <si>
    <t>https://www.cdiscount.com/dp.aspx?sku=DAM0793565098888</t>
  </si>
  <si>
    <t>0.082</t>
  </si>
  <si>
    <t>Sewing machine</t>
  </si>
  <si>
    <t>缝纫机</t>
  </si>
  <si>
    <t>Sewing</t>
  </si>
  <si>
    <t>https://www.cdiscount.com/dp.aspx?sku=DAM0735173072904</t>
  </si>
  <si>
    <t>0.88</t>
  </si>
  <si>
    <t>Metal</t>
  </si>
  <si>
    <t>shave</t>
  </si>
  <si>
    <t>https://www.cdiscount.com/dp.aspx?sku=AUC8597717837446</t>
  </si>
  <si>
    <t>0.014</t>
  </si>
  <si>
    <t>Balloons</t>
  </si>
  <si>
    <t>6702100000</t>
  </si>
  <si>
    <t>https://www.cdiscount.com/dp.aspx?sku=DAM0735173073956</t>
  </si>
  <si>
    <t>0.097</t>
  </si>
  <si>
    <t>Plastic</t>
  </si>
  <si>
    <t>Drainage</t>
  </si>
  <si>
    <t>https://www.cdiscount.com/dp.aspx?sku=DAM0735173072911</t>
  </si>
  <si>
    <t>0.126</t>
  </si>
  <si>
    <t>Bra buckle</t>
  </si>
  <si>
    <t>文胸扣</t>
  </si>
  <si>
    <t>Polyester</t>
  </si>
  <si>
    <t>6212101000</t>
  </si>
  <si>
    <t>Bra accessories</t>
  </si>
  <si>
    <t>https://www.cdiscount.com/dp.aspx?sku=AUC6912008053206</t>
  </si>
  <si>
    <t>0.023</t>
  </si>
  <si>
    <t>Resin</t>
  </si>
  <si>
    <t>https://www.cdiscount.com/dp.aspx?sku=AUC9144558323257</t>
  </si>
  <si>
    <t>Storage Box</t>
  </si>
  <si>
    <t>收纳盒</t>
  </si>
  <si>
    <t>EVA</t>
  </si>
  <si>
    <t>4202320000</t>
  </si>
  <si>
    <t>https://www.cdiscount.com/dp.aspx?sku=AUC9474753315499</t>
  </si>
  <si>
    <t>0.034</t>
  </si>
  <si>
    <t>Glass</t>
  </si>
  <si>
    <t>Drinking</t>
  </si>
  <si>
    <t>https://www.cdiscount.com/dp.aspx?sku=DAM0735173073109</t>
  </si>
  <si>
    <t>0.185</t>
  </si>
  <si>
    <t>3926909090</t>
  </si>
  <si>
    <t>Protective buttons</t>
  </si>
  <si>
    <t>https://www.cdiscount.com/dp.aspx?sku=AUC7688950659078</t>
  </si>
  <si>
    <t>0.099</t>
  </si>
  <si>
    <t>Marking</t>
  </si>
  <si>
    <t>https://www.cdiscount.com/dp.aspx?sku=DAM0735173073024</t>
  </si>
  <si>
    <t>Pet Supplies</t>
  </si>
  <si>
    <t>宠物用品</t>
  </si>
  <si>
    <t xml:space="preserve"> ABS</t>
  </si>
  <si>
    <t>6117109000</t>
  </si>
  <si>
    <t>Pet Products</t>
  </si>
  <si>
    <t>https://www.cdiscount.com/dp.aspx?sku=DAM0735173012900</t>
  </si>
  <si>
    <t>0.067</t>
  </si>
  <si>
    <t>3</t>
  </si>
  <si>
    <t>65</t>
  </si>
  <si>
    <t>40</t>
  </si>
  <si>
    <t>45</t>
  </si>
  <si>
    <t>safety handrail</t>
  </si>
  <si>
    <t>安全扶手</t>
  </si>
  <si>
    <t>Stainless steel</t>
  </si>
  <si>
    <t>7411219000</t>
  </si>
  <si>
    <t>Protective security</t>
  </si>
  <si>
    <t>https://www.cdiscount.com/dp.aspx?sku=AUC8718982091979</t>
  </si>
  <si>
    <t>0.413</t>
  </si>
  <si>
    <t>filter</t>
  </si>
  <si>
    <t>https://www.cdiscount.com/dp.aspx?sku=HOM5711135141043</t>
  </si>
  <si>
    <t>0.25</t>
  </si>
  <si>
    <t>Clean mouth</t>
  </si>
  <si>
    <t>https://www.cdiscount.com/dp.aspx?sku=DAM0735173072959</t>
  </si>
  <si>
    <t>0.356</t>
  </si>
  <si>
    <t>Protection</t>
  </si>
  <si>
    <t>https://www.cdiscount.com/dp.aspx?sku=AUC2009087189569</t>
  </si>
  <si>
    <t>0.036</t>
  </si>
  <si>
    <t>https://www.cdiscount.com/dp.aspx?sku=DAM0735173072713</t>
  </si>
  <si>
    <t>0.149</t>
  </si>
  <si>
    <t>Floating</t>
  </si>
  <si>
    <t>https://www.cdiscount.com/dp.aspx?sku=AUC9167153547323</t>
  </si>
  <si>
    <t>0.101</t>
  </si>
  <si>
    <t>WIFI expander</t>
  </si>
  <si>
    <t>WIFI拓展器</t>
  </si>
  <si>
    <t>plastic</t>
  </si>
  <si>
    <t>8517623610</t>
  </si>
  <si>
    <t>diffusion</t>
  </si>
  <si>
    <t>https://www.cdiscount.com/dp.aspx?sku=AUC6931066216132</t>
  </si>
  <si>
    <t>0.184</t>
  </si>
  <si>
    <t>PU leather</t>
  </si>
  <si>
    <t>Storing</t>
  </si>
  <si>
    <t>https://www.cdiscount.com/dp.aspx?sku=DAM0735173066927</t>
  </si>
  <si>
    <t>0.21</t>
  </si>
  <si>
    <t>mat</t>
  </si>
  <si>
    <t>垫子</t>
  </si>
  <si>
    <t>Silica gel</t>
  </si>
  <si>
    <t>9404909000</t>
  </si>
  <si>
    <t>Anti-slip</t>
  </si>
  <si>
    <t>https://www.cdiscount.com/dp.aspx?sku=DAM0735173072928</t>
  </si>
  <si>
    <t>0.011</t>
  </si>
  <si>
    <t>https://www.cdiscount.com/dp.aspx?sku=DAM0793565098871</t>
  </si>
  <si>
    <t>0.08</t>
  </si>
  <si>
    <t>Nasal congestion</t>
  </si>
  <si>
    <t>鼻塞</t>
  </si>
  <si>
    <t>Clear nose</t>
  </si>
  <si>
    <t>https://www.cdiscount.com/dp.aspx?sku=AUC0620608584254</t>
  </si>
  <si>
    <t>0.152</t>
  </si>
  <si>
    <t>Nail Stickers</t>
  </si>
  <si>
    <t>美甲贴纸</t>
  </si>
  <si>
    <t>https://www.cdiscount.com/dp.aspx?sku=AUC6820934199274</t>
  </si>
  <si>
    <t>0.026</t>
  </si>
  <si>
    <t>4</t>
  </si>
  <si>
    <t>50</t>
  </si>
  <si>
    <t>Decorate</t>
  </si>
  <si>
    <t>https://www.cdiscount.com/animalerie/bandana-chien-matching-chouchou-set-fleur-foular/f-162-gog0735173074151.html</t>
  </si>
  <si>
    <t>0.037</t>
  </si>
  <si>
    <t>Pressurized water</t>
  </si>
  <si>
    <t>https://www.cdiscount.com/dp.aspx?sku=DAM0735173073123</t>
  </si>
  <si>
    <t>0.272</t>
  </si>
  <si>
    <t>https://www.cdiscount.com/animalerie/bandana-chien-matching-chouchou-set-heart-fleur/f-162-gog0735173074168.html</t>
  </si>
  <si>
    <t>0.035</t>
  </si>
  <si>
    <t>https://www.cdiscount.com/animalerie/collier-chien-bandana-matching-chouchou-set-hear/f-162-gog0735173074175.html</t>
  </si>
  <si>
    <t>0.062</t>
  </si>
  <si>
    <t>Plastic+PPE</t>
  </si>
  <si>
    <t>Filtration and water changes</t>
  </si>
  <si>
    <t>https://www.cdiscount.com/dp.aspx?sku=DAM0735173073611</t>
  </si>
  <si>
    <t>0.094</t>
  </si>
  <si>
    <t>Stainless steel+Resin+PU</t>
  </si>
  <si>
    <t>Watch the time</t>
  </si>
  <si>
    <t>https://www.cdiscount.com/dp.aspx?sku=DAM0735173070412</t>
  </si>
  <si>
    <t>0.229</t>
  </si>
  <si>
    <t>Acrylic</t>
  </si>
  <si>
    <t>https://www.cdiscount.com/dp.aspx?sku=LIX9581234197601</t>
  </si>
  <si>
    <t>0.75</t>
  </si>
  <si>
    <t>Bath towel</t>
  </si>
  <si>
    <t>浴巾</t>
  </si>
  <si>
    <t>Cotton</t>
  </si>
  <si>
    <t>6302601010</t>
  </si>
  <si>
    <t>water-absorbing</t>
  </si>
  <si>
    <t>https://www.cdiscount.com/dp.aspx?sku=DAM0735173072973</t>
  </si>
  <si>
    <t>0.479</t>
  </si>
  <si>
    <t>Baby crawling</t>
  </si>
  <si>
    <t>https://www.cdiscount.com/dp.aspx?sku=DAM0735173061076</t>
  </si>
  <si>
    <t>0.255</t>
  </si>
  <si>
    <t>0735173061076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</si>
</sst>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6">
    <font>
      <sz val="11"/>
      <color theme="1"/>
      <name val="DengXian"/>
      <charset val="134"/>
      <scheme val="minor"/>
    </font>
    <font>
      <sz val="9"/>
      <color theme="1"/>
      <name val="微软雅黑"/>
      <charset val="134"/>
    </font>
    <font>
      <sz val="9"/>
      <color rgb="FFFF0000"/>
      <name val="微软雅黑"/>
      <charset val="134"/>
    </font>
    <font>
      <sz val="11"/>
      <color rgb="FF000000"/>
      <name val="DengXian"/>
      <charset val="134"/>
      <scheme val="minor"/>
    </font>
    <font>
      <sz val="11"/>
      <color indexed="8"/>
      <name val="DengXian"/>
      <charset val="134"/>
      <scheme val="minor"/>
    </font>
    <font>
      <u/>
      <sz val="11"/>
      <color rgb="FF800080"/>
      <name val="DengXian"/>
      <charset val="134"/>
      <scheme val="minor"/>
    </font>
    <font>
      <u/>
      <sz val="11"/>
      <color theme="10"/>
      <name val="DengXian"/>
      <charset val="134"/>
      <scheme val="minor"/>
    </font>
    <font>
      <sz val="11"/>
      <color rgb="FF3F3F76"/>
      <name val="DengXian"/>
      <charset val="134"/>
      <scheme val="minor"/>
    </font>
    <font>
      <sz val="11"/>
      <color rgb="FF9C0006"/>
      <name val="DengXian"/>
      <charset val="134"/>
      <scheme val="minor"/>
    </font>
    <font>
      <sz val="11"/>
      <color theme="0"/>
      <name val="DengXian"/>
      <charset val="134"/>
      <scheme val="minor"/>
    </font>
    <font>
      <u/>
      <sz val="11"/>
      <color theme="11"/>
      <name val="DengXian"/>
      <charset val="134"/>
      <scheme val="minor"/>
    </font>
    <font>
      <b/>
      <sz val="11"/>
      <color theme="3"/>
      <name val="DengXian"/>
      <charset val="134"/>
      <scheme val="minor"/>
    </font>
    <font>
      <sz val="11"/>
      <color rgb="FFFF0000"/>
      <name val="DengXian"/>
      <charset val="134"/>
      <scheme val="minor"/>
    </font>
    <font>
      <sz val="18"/>
      <color theme="3"/>
      <name val="DengXian Light"/>
      <charset val="134"/>
      <scheme val="major"/>
    </font>
    <font>
      <i/>
      <sz val="11"/>
      <color rgb="FF7F7F7F"/>
      <name val="DengXian"/>
      <charset val="134"/>
      <scheme val="minor"/>
    </font>
    <font>
      <b/>
      <sz val="15"/>
      <color theme="3"/>
      <name val="DengXian"/>
      <charset val="134"/>
      <scheme val="minor"/>
    </font>
    <font>
      <b/>
      <sz val="13"/>
      <color theme="3"/>
      <name val="DengXian"/>
      <charset val="134"/>
      <scheme val="minor"/>
    </font>
    <font>
      <b/>
      <sz val="11"/>
      <color rgb="FF3F3F3F"/>
      <name val="DengXian"/>
      <charset val="134"/>
      <scheme val="minor"/>
    </font>
    <font>
      <b/>
      <sz val="11"/>
      <color rgb="FFFA7D00"/>
      <name val="DengXian"/>
      <charset val="134"/>
      <scheme val="minor"/>
    </font>
    <font>
      <b/>
      <sz val="11"/>
      <color theme="0"/>
      <name val="DengXian"/>
      <charset val="134"/>
      <scheme val="minor"/>
    </font>
    <font>
      <sz val="11"/>
      <color rgb="FFFA7D00"/>
      <name val="DengXian"/>
      <charset val="134"/>
      <scheme val="minor"/>
    </font>
    <font>
      <b/>
      <sz val="11"/>
      <color theme="1"/>
      <name val="DengXian"/>
      <charset val="134"/>
      <scheme val="minor"/>
    </font>
    <font>
      <sz val="11"/>
      <color rgb="FF006100"/>
      <name val="DengXian"/>
      <charset val="134"/>
      <scheme val="minor"/>
    </font>
    <font>
      <sz val="11"/>
      <color rgb="FF9C6500"/>
      <name val="DengXian"/>
      <charset val="134"/>
      <scheme val="minor"/>
    </font>
    <font>
      <sz val="9"/>
      <color indexed="10"/>
      <name val="微软雅黑"/>
      <charset val="134"/>
    </font>
    <font>
      <sz val="9"/>
      <color indexed="8"/>
      <name val="微软雅黑"/>
      <charset val="134"/>
    </font>
  </fonts>
  <fills count="3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249946592608417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0" tint="-0.34998626667073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2" fontId="0" fillId="0" borderId="0" applyFont="0" applyFill="0" applyBorder="0" applyAlignment="0" applyProtection="0">
      <alignment vertical="center"/>
    </xf>
    <xf numFmtId="0" fontId="0" fillId="7" borderId="0" applyNumberFormat="0" applyBorder="0" applyAlignment="0" applyProtection="0">
      <alignment vertical="center"/>
    </xf>
    <xf numFmtId="0" fontId="7" fillId="8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0" fillId="9" borderId="0" applyNumberFormat="0" applyBorder="0" applyAlignment="0" applyProtection="0">
      <alignment vertical="center"/>
    </xf>
    <xf numFmtId="0" fontId="8" fillId="10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9" fillId="11" borderId="0" applyNumberFormat="0" applyBorder="0" applyAlignment="0" applyProtection="0">
      <alignment vertical="center"/>
    </xf>
    <xf numFmtId="0" fontId="6" fillId="0" borderId="0" applyNumberFormat="0" applyFill="0" applyBorder="0" applyAlignment="0" applyProtection="0"/>
    <xf numFmtId="9" fontId="0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/>
    <xf numFmtId="0" fontId="0" fillId="12" borderId="4" applyNumberFormat="0" applyFont="0" applyAlignment="0" applyProtection="0">
      <alignment vertical="center"/>
    </xf>
    <xf numFmtId="0" fontId="9" fillId="13" borderId="0" applyNumberFormat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5" applyNumberFormat="0" applyFill="0" applyAlignment="0" applyProtection="0">
      <alignment vertical="center"/>
    </xf>
    <xf numFmtId="0" fontId="16" fillId="0" borderId="6" applyNumberFormat="0" applyFill="0" applyAlignment="0" applyProtection="0">
      <alignment vertical="center"/>
    </xf>
    <xf numFmtId="0" fontId="9" fillId="14" borderId="0" applyNumberFormat="0" applyBorder="0" applyAlignment="0" applyProtection="0">
      <alignment vertical="center"/>
    </xf>
    <xf numFmtId="0" fontId="11" fillId="0" borderId="7" applyNumberFormat="0" applyFill="0" applyAlignment="0" applyProtection="0">
      <alignment vertical="center"/>
    </xf>
    <xf numFmtId="0" fontId="9" fillId="15" borderId="0" applyNumberFormat="0" applyBorder="0" applyAlignment="0" applyProtection="0">
      <alignment vertical="center"/>
    </xf>
    <xf numFmtId="0" fontId="17" fillId="16" borderId="8" applyNumberFormat="0" applyAlignment="0" applyProtection="0">
      <alignment vertical="center"/>
    </xf>
    <xf numFmtId="0" fontId="18" fillId="16" borderId="3" applyNumberFormat="0" applyAlignment="0" applyProtection="0">
      <alignment vertical="center"/>
    </xf>
    <xf numFmtId="0" fontId="19" fillId="17" borderId="9" applyNumberFormat="0" applyAlignment="0" applyProtection="0">
      <alignment vertical="center"/>
    </xf>
    <xf numFmtId="0" fontId="0" fillId="18" borderId="0" applyNumberFormat="0" applyBorder="0" applyAlignment="0" applyProtection="0">
      <alignment vertical="center"/>
    </xf>
    <xf numFmtId="0" fontId="9" fillId="19" borderId="0" applyNumberFormat="0" applyBorder="0" applyAlignment="0" applyProtection="0">
      <alignment vertical="center"/>
    </xf>
    <xf numFmtId="0" fontId="20" fillId="0" borderId="10" applyNumberFormat="0" applyFill="0" applyAlignment="0" applyProtection="0">
      <alignment vertical="center"/>
    </xf>
    <xf numFmtId="0" fontId="21" fillId="0" borderId="11" applyNumberFormat="0" applyFill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3" fillId="21" borderId="0" applyNumberFormat="0" applyBorder="0" applyAlignment="0" applyProtection="0">
      <alignment vertical="center"/>
    </xf>
    <xf numFmtId="0" fontId="0" fillId="22" borderId="0" applyNumberFormat="0" applyBorder="0" applyAlignment="0" applyProtection="0">
      <alignment vertical="center"/>
    </xf>
    <xf numFmtId="0" fontId="9" fillId="23" borderId="0" applyNumberFormat="0" applyBorder="0" applyAlignment="0" applyProtection="0">
      <alignment vertical="center"/>
    </xf>
    <xf numFmtId="0" fontId="0" fillId="24" borderId="0" applyNumberFormat="0" applyBorder="0" applyAlignment="0" applyProtection="0">
      <alignment vertical="center"/>
    </xf>
    <xf numFmtId="0" fontId="0" fillId="25" borderId="0" applyNumberFormat="0" applyBorder="0" applyAlignment="0" applyProtection="0">
      <alignment vertical="center"/>
    </xf>
    <xf numFmtId="0" fontId="0" fillId="26" borderId="0" applyNumberFormat="0" applyBorder="0" applyAlignment="0" applyProtection="0">
      <alignment vertical="center"/>
    </xf>
    <xf numFmtId="0" fontId="0" fillId="27" borderId="0" applyNumberFormat="0" applyBorder="0" applyAlignment="0" applyProtection="0">
      <alignment vertical="center"/>
    </xf>
    <xf numFmtId="0" fontId="9" fillId="28" borderId="0" applyNumberFormat="0" applyBorder="0" applyAlignment="0" applyProtection="0">
      <alignment vertical="center"/>
    </xf>
    <xf numFmtId="0" fontId="9" fillId="29" borderId="0" applyNumberFormat="0" applyBorder="0" applyAlignment="0" applyProtection="0">
      <alignment vertical="center"/>
    </xf>
    <xf numFmtId="0" fontId="0" fillId="30" borderId="0" applyNumberFormat="0" applyBorder="0" applyAlignment="0" applyProtection="0">
      <alignment vertical="center"/>
    </xf>
    <xf numFmtId="0" fontId="0" fillId="31" borderId="0" applyNumberFormat="0" applyBorder="0" applyAlignment="0" applyProtection="0">
      <alignment vertical="center"/>
    </xf>
    <xf numFmtId="0" fontId="9" fillId="32" borderId="0" applyNumberFormat="0" applyBorder="0" applyAlignment="0" applyProtection="0">
      <alignment vertical="center"/>
    </xf>
    <xf numFmtId="0" fontId="0" fillId="33" borderId="0" applyNumberFormat="0" applyBorder="0" applyAlignment="0" applyProtection="0">
      <alignment vertical="center"/>
    </xf>
    <xf numFmtId="0" fontId="9" fillId="34" borderId="0" applyNumberFormat="0" applyBorder="0" applyAlignment="0" applyProtection="0">
      <alignment vertical="center"/>
    </xf>
    <xf numFmtId="0" fontId="9" fillId="35" borderId="0" applyNumberFormat="0" applyBorder="0" applyAlignment="0" applyProtection="0">
      <alignment vertical="center"/>
    </xf>
    <xf numFmtId="0" fontId="0" fillId="36" borderId="0" applyNumberFormat="0" applyBorder="0" applyAlignment="0" applyProtection="0">
      <alignment vertical="center"/>
    </xf>
    <xf numFmtId="0" fontId="9" fillId="37" borderId="0" applyNumberFormat="0" applyBorder="0" applyAlignment="0" applyProtection="0">
      <alignment vertical="center"/>
    </xf>
  </cellStyleXfs>
  <cellXfs count="27">
    <xf numFmtId="0" fontId="0" fillId="0" borderId="0" xfId="0"/>
    <xf numFmtId="0" fontId="1" fillId="0" borderId="0" xfId="0" applyFont="1" applyFill="1" applyAlignment="1">
      <alignment horizontal="center" vertical="center"/>
    </xf>
    <xf numFmtId="0" fontId="1" fillId="0" borderId="0" xfId="0" applyFont="1"/>
    <xf numFmtId="0" fontId="1" fillId="0" borderId="0" xfId="0" applyFont="1" applyAlignment="1">
      <alignment vertical="center"/>
    </xf>
    <xf numFmtId="0" fontId="1" fillId="2" borderId="0" xfId="0" applyFont="1" applyFill="1"/>
    <xf numFmtId="0" fontId="1" fillId="0" borderId="0" xfId="0" applyFont="1" applyAlignment="1">
      <alignment horizontal="left"/>
    </xf>
    <xf numFmtId="0" fontId="1" fillId="3" borderId="0" xfId="0" applyFont="1" applyFill="1"/>
    <xf numFmtId="49" fontId="1" fillId="2" borderId="0" xfId="0" applyNumberFormat="1" applyFont="1" applyFill="1" applyAlignment="1">
      <alignment horizontal="left"/>
    </xf>
    <xf numFmtId="0" fontId="1" fillId="0" borderId="0" xfId="0" applyFont="1" applyAlignment="1">
      <alignment horizontal="left" wrapText="1"/>
    </xf>
    <xf numFmtId="0" fontId="2" fillId="0" borderId="0" xfId="0" applyFont="1" applyAlignment="1">
      <alignment horizontal="left" vertical="top"/>
    </xf>
    <xf numFmtId="0" fontId="0" fillId="0" borderId="0" xfId="0" applyAlignment="1">
      <alignment horizontal="left" vertical="top"/>
    </xf>
    <xf numFmtId="49" fontId="1" fillId="0" borderId="0" xfId="0" applyNumberFormat="1" applyFont="1" applyAlignment="1">
      <alignment horizontal="left"/>
    </xf>
    <xf numFmtId="0" fontId="0" fillId="2" borderId="1" xfId="0" applyFont="1" applyFill="1" applyBorder="1" applyAlignment="1">
      <alignment horizontal="left" vertical="center"/>
    </xf>
    <xf numFmtId="0" fontId="3" fillId="2" borderId="1" xfId="0" applyFont="1" applyFill="1" applyBorder="1" applyAlignment="1">
      <alignment horizontal="left" vertical="center"/>
    </xf>
    <xf numFmtId="0" fontId="1" fillId="2" borderId="0" xfId="0" applyFont="1" applyFill="1" applyAlignment="1">
      <alignment horizontal="left"/>
    </xf>
    <xf numFmtId="0" fontId="1" fillId="2" borderId="2" xfId="0" applyFont="1" applyFill="1" applyBorder="1" applyAlignment="1">
      <alignment horizontal="center" vertical="center"/>
    </xf>
    <xf numFmtId="0" fontId="4" fillId="0" borderId="1" xfId="0" applyNumberFormat="1" applyFont="1" applyFill="1" applyBorder="1" applyAlignment="1" applyProtection="1">
      <alignment horizontal="center" vertical="center"/>
      <protection locked="0"/>
    </xf>
    <xf numFmtId="0" fontId="1" fillId="0" borderId="1" xfId="0" applyFont="1" applyFill="1" applyBorder="1" applyAlignment="1">
      <alignment horizontal="center" vertical="center"/>
    </xf>
    <xf numFmtId="49" fontId="1" fillId="3" borderId="0" xfId="0" applyNumberFormat="1" applyFont="1" applyFill="1" applyAlignment="1">
      <alignment horizontal="left"/>
    </xf>
    <xf numFmtId="0" fontId="2" fillId="0" borderId="0" xfId="0" applyFont="1" applyAlignment="1">
      <alignment vertical="top"/>
    </xf>
    <xf numFmtId="0" fontId="1" fillId="4" borderId="0" xfId="0" applyFont="1" applyFill="1"/>
    <xf numFmtId="0" fontId="1" fillId="5" borderId="0" xfId="0" applyFont="1" applyFill="1"/>
    <xf numFmtId="0" fontId="4" fillId="0" borderId="1" xfId="0" applyFont="1" applyFill="1" applyBorder="1" applyAlignment="1" applyProtection="1">
      <alignment horizontal="center" vertical="center"/>
      <protection locked="0"/>
    </xf>
    <xf numFmtId="0" fontId="5" fillId="2" borderId="0" xfId="10" applyFont="1" applyFill="1" applyAlignment="1">
      <alignment horizontal="center" vertical="center"/>
    </xf>
    <xf numFmtId="0" fontId="1" fillId="6" borderId="0" xfId="0" applyFont="1" applyFill="1"/>
    <xf numFmtId="0" fontId="6" fillId="2" borderId="0" xfId="10" applyFill="1" applyAlignment="1">
      <alignment horizontal="center" vertical="center"/>
    </xf>
    <xf numFmtId="0" fontId="1" fillId="0" borderId="0" xfId="0" applyFon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Medium9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63AAFE"/>
      <rgbColor rgb="00DD2D32"/>
      <rgbColor rgb="00FFF58C"/>
      <rgbColor rgb="004EE257"/>
      <rgbColor rgb="006711FF"/>
      <rgbColor rgb="00FEA746"/>
      <rgbColor rgb="00865357"/>
      <rgbColor rgb="00A2BD90"/>
      <rgbColor rgb="0063AAFE"/>
      <rgbColor rgb="00DD2D32"/>
      <rgbColor rgb="00FFF58C"/>
      <rgbColor rgb="004EE257"/>
      <rgbColor rgb="006711FF"/>
      <rgbColor rgb="00FEA746"/>
      <rgbColor rgb="00865357"/>
      <rgbColor rgb="00A2BD90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00A6A6A6"/>
      <color rgb="00808080"/>
      <color rgb="00DD0806"/>
      <color rgb="00FF0000"/>
      <color rgb="00BFBFBF"/>
      <color rgb="00800080"/>
      <color rgb="00FFFF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9.jpeg"/><Relationship Id="rId8" Type="http://schemas.openxmlformats.org/officeDocument/2006/relationships/image" Target="media/image8.jpeg"/><Relationship Id="rId7" Type="http://schemas.openxmlformats.org/officeDocument/2006/relationships/image" Target="media/image7.jpeg"/><Relationship Id="rId6" Type="http://schemas.openxmlformats.org/officeDocument/2006/relationships/image" Target="media/image6.jpeg"/><Relationship Id="rId5" Type="http://schemas.openxmlformats.org/officeDocument/2006/relationships/image" Target="media/image5.jpeg"/><Relationship Id="rId46" Type="http://schemas.openxmlformats.org/officeDocument/2006/relationships/image" Target="media/image46.jpeg"/><Relationship Id="rId45" Type="http://schemas.openxmlformats.org/officeDocument/2006/relationships/image" Target="media/image45.jpeg"/><Relationship Id="rId44" Type="http://schemas.openxmlformats.org/officeDocument/2006/relationships/image" Target="media/image44.jpeg"/><Relationship Id="rId43" Type="http://schemas.openxmlformats.org/officeDocument/2006/relationships/image" Target="media/image43.jpeg"/><Relationship Id="rId42" Type="http://schemas.openxmlformats.org/officeDocument/2006/relationships/image" Target="media/image42.jpeg"/><Relationship Id="rId41" Type="http://schemas.openxmlformats.org/officeDocument/2006/relationships/image" Target="media/image41.jpeg"/><Relationship Id="rId40" Type="http://schemas.openxmlformats.org/officeDocument/2006/relationships/image" Target="media/image40.jpeg"/><Relationship Id="rId4" Type="http://schemas.openxmlformats.org/officeDocument/2006/relationships/image" Target="media/image4.jpeg"/><Relationship Id="rId39" Type="http://schemas.openxmlformats.org/officeDocument/2006/relationships/image" Target="media/image39.jpeg"/><Relationship Id="rId38" Type="http://schemas.openxmlformats.org/officeDocument/2006/relationships/image" Target="media/image38.jpeg"/><Relationship Id="rId37" Type="http://schemas.openxmlformats.org/officeDocument/2006/relationships/image" Target="media/image37.jpeg"/><Relationship Id="rId36" Type="http://schemas.openxmlformats.org/officeDocument/2006/relationships/image" Target="media/image36.jpeg"/><Relationship Id="rId35" Type="http://schemas.openxmlformats.org/officeDocument/2006/relationships/image" Target="media/image35.jpeg"/><Relationship Id="rId34" Type="http://schemas.openxmlformats.org/officeDocument/2006/relationships/image" Target="media/image34.jpeg"/><Relationship Id="rId33" Type="http://schemas.openxmlformats.org/officeDocument/2006/relationships/image" Target="media/image33.jpeg"/><Relationship Id="rId32" Type="http://schemas.openxmlformats.org/officeDocument/2006/relationships/image" Target="media/image32.jpeg"/><Relationship Id="rId31" Type="http://schemas.openxmlformats.org/officeDocument/2006/relationships/image" Target="media/image31.jpeg"/><Relationship Id="rId30" Type="http://schemas.openxmlformats.org/officeDocument/2006/relationships/image" Target="media/image30.jpeg"/><Relationship Id="rId3" Type="http://schemas.openxmlformats.org/officeDocument/2006/relationships/image" Target="media/image3.jpeg"/><Relationship Id="rId29" Type="http://schemas.openxmlformats.org/officeDocument/2006/relationships/image" Target="media/image29.jpeg"/><Relationship Id="rId28" Type="http://schemas.openxmlformats.org/officeDocument/2006/relationships/image" Target="media/image28.jpeg"/><Relationship Id="rId27" Type="http://schemas.openxmlformats.org/officeDocument/2006/relationships/image" Target="media/image27.jpeg"/><Relationship Id="rId26" Type="http://schemas.openxmlformats.org/officeDocument/2006/relationships/image" Target="media/image26.jpeg"/><Relationship Id="rId25" Type="http://schemas.openxmlformats.org/officeDocument/2006/relationships/image" Target="media/image25.jpeg"/><Relationship Id="rId24" Type="http://schemas.openxmlformats.org/officeDocument/2006/relationships/image" Target="media/image24.jpeg"/><Relationship Id="rId23" Type="http://schemas.openxmlformats.org/officeDocument/2006/relationships/image" Target="media/image23.jpeg"/><Relationship Id="rId22" Type="http://schemas.openxmlformats.org/officeDocument/2006/relationships/image" Target="media/image22.jpeg"/><Relationship Id="rId21" Type="http://schemas.openxmlformats.org/officeDocument/2006/relationships/image" Target="media/image21.jpeg"/><Relationship Id="rId20" Type="http://schemas.openxmlformats.org/officeDocument/2006/relationships/image" Target="media/image20.jpeg"/><Relationship Id="rId2" Type="http://schemas.openxmlformats.org/officeDocument/2006/relationships/image" Target="media/image2.jpeg"/><Relationship Id="rId19" Type="http://schemas.openxmlformats.org/officeDocument/2006/relationships/image" Target="media/image19.jpeg"/><Relationship Id="rId18" Type="http://schemas.openxmlformats.org/officeDocument/2006/relationships/image" Target="media/image18.jpeg"/><Relationship Id="rId17" Type="http://schemas.openxmlformats.org/officeDocument/2006/relationships/image" Target="media/image17.jpeg"/><Relationship Id="rId16" Type="http://schemas.openxmlformats.org/officeDocument/2006/relationships/image" Target="media/image16.jpeg"/><Relationship Id="rId15" Type="http://schemas.openxmlformats.org/officeDocument/2006/relationships/image" Target="media/image15.jpeg"/><Relationship Id="rId14" Type="http://schemas.openxmlformats.org/officeDocument/2006/relationships/image" Target="media/image14.jpeg"/><Relationship Id="rId13" Type="http://schemas.openxmlformats.org/officeDocument/2006/relationships/image" Target="media/image13.jpeg"/><Relationship Id="rId12" Type="http://schemas.openxmlformats.org/officeDocument/2006/relationships/image" Target="media/image12.jpeg"/><Relationship Id="rId11" Type="http://schemas.openxmlformats.org/officeDocument/2006/relationships/image" Target="media/image11.jpeg"/><Relationship Id="rId10" Type="http://schemas.openxmlformats.org/officeDocument/2006/relationships/image" Target="media/image10.jpeg"/><Relationship Id="rId1" Type="http://schemas.openxmlformats.org/officeDocument/2006/relationships/image" Target="media/image1.jpe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DengXian Light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DengXian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cdiscount.com/dp.aspx?sku=ROK7387696141938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S63"/>
  <sheetViews>
    <sheetView tabSelected="1" zoomScaleSheetLayoutView="60" topLeftCell="A4" workbookViewId="0">
      <selection activeCell="O17" sqref="O17"/>
    </sheetView>
  </sheetViews>
  <sheetFormatPr defaultColWidth="11" defaultRowHeight="14.25"/>
  <cols>
    <col min="1" max="1" width="30" style="2" customWidth="1"/>
    <col min="2" max="2" width="19.25" style="2" customWidth="1"/>
    <col min="3" max="14" width="10.75" style="2" customWidth="1"/>
    <col min="15" max="15" width="15.1083333333333" style="2" customWidth="1"/>
    <col min="16" max="16" width="10.75" style="3" customWidth="1"/>
    <col min="17" max="20" width="10.75" style="2" customWidth="1"/>
    <col min="21" max="16384" width="11" style="2"/>
  </cols>
  <sheetData>
    <row r="1" ht="15.75" customHeight="1" spans="1:16">
      <c r="A1" s="4" t="s">
        <v>0</v>
      </c>
      <c r="B1" s="5"/>
      <c r="C1" s="5"/>
      <c r="D1" s="5"/>
      <c r="E1" s="6" t="s">
        <v>1</v>
      </c>
      <c r="F1" s="5" t="s">
        <v>2</v>
      </c>
      <c r="G1" s="5"/>
      <c r="H1" s="5"/>
      <c r="I1" s="18" t="s">
        <v>3</v>
      </c>
      <c r="J1" s="5"/>
      <c r="K1" s="5"/>
      <c r="L1" s="5"/>
      <c r="O1" s="19"/>
      <c r="P1" s="2"/>
    </row>
    <row r="2" ht="15.75" customHeight="1" spans="1:16">
      <c r="A2" s="4" t="s">
        <v>4</v>
      </c>
      <c r="B2" s="5" t="s">
        <v>5</v>
      </c>
      <c r="C2" s="5"/>
      <c r="D2" s="5"/>
      <c r="E2" s="6" t="s">
        <v>6</v>
      </c>
      <c r="F2" s="5" t="s">
        <v>2</v>
      </c>
      <c r="G2" s="5"/>
      <c r="H2" s="5"/>
      <c r="I2" s="18" t="s">
        <v>7</v>
      </c>
      <c r="J2" s="5"/>
      <c r="K2" s="5"/>
      <c r="L2" s="5"/>
      <c r="O2" s="19"/>
      <c r="P2" s="2"/>
    </row>
    <row r="3" ht="15.75" customHeight="1" spans="1:16">
      <c r="A3" s="7" t="s">
        <v>8</v>
      </c>
      <c r="B3" s="5"/>
      <c r="C3" s="5"/>
      <c r="D3" s="5"/>
      <c r="E3" s="6" t="s">
        <v>9</v>
      </c>
      <c r="F3" s="5" t="s">
        <v>10</v>
      </c>
      <c r="G3" s="5"/>
      <c r="H3" s="5"/>
      <c r="I3" s="6" t="s">
        <v>11</v>
      </c>
      <c r="J3" s="5"/>
      <c r="K3" s="5"/>
      <c r="L3" s="5"/>
      <c r="O3" s="19"/>
      <c r="P3" s="2"/>
    </row>
    <row r="4" ht="37.5" customHeight="1" spans="1:16">
      <c r="A4" s="4" t="s">
        <v>12</v>
      </c>
      <c r="B4" s="8" t="s">
        <v>13</v>
      </c>
      <c r="C4" s="5"/>
      <c r="D4" s="5"/>
      <c r="E4" s="6" t="s">
        <v>14</v>
      </c>
      <c r="F4" s="5" t="s">
        <v>10</v>
      </c>
      <c r="G4" s="5"/>
      <c r="H4" s="5"/>
      <c r="I4" s="6" t="s">
        <v>15</v>
      </c>
      <c r="J4" s="5"/>
      <c r="K4" s="5"/>
      <c r="L4" s="5"/>
      <c r="O4" s="19"/>
      <c r="P4" s="2"/>
    </row>
    <row r="5" ht="42" customHeight="1" spans="1:16">
      <c r="A5" s="4" t="s">
        <v>16</v>
      </c>
      <c r="B5" s="8" t="s">
        <v>13</v>
      </c>
      <c r="C5" s="5"/>
      <c r="D5" s="5"/>
      <c r="E5" s="6" t="s">
        <v>17</v>
      </c>
      <c r="F5" s="5" t="s">
        <v>10</v>
      </c>
      <c r="G5" s="5"/>
      <c r="H5" s="5"/>
      <c r="I5" s="6" t="s">
        <v>18</v>
      </c>
      <c r="J5" s="8"/>
      <c r="K5" s="8"/>
      <c r="L5" s="8"/>
      <c r="O5" s="19"/>
      <c r="P5" s="2"/>
    </row>
    <row r="6" ht="47.25" customHeight="1" spans="1:16">
      <c r="A6" s="4" t="s">
        <v>19</v>
      </c>
      <c r="B6" s="8" t="s">
        <v>20</v>
      </c>
      <c r="C6" s="8"/>
      <c r="D6" s="8"/>
      <c r="E6" s="6" t="s">
        <v>21</v>
      </c>
      <c r="F6" s="9" t="s">
        <v>22</v>
      </c>
      <c r="G6" s="10"/>
      <c r="H6" s="9"/>
      <c r="I6" s="6" t="s">
        <v>23</v>
      </c>
      <c r="J6" s="5"/>
      <c r="K6" s="5"/>
      <c r="L6" s="5"/>
      <c r="O6" s="19"/>
      <c r="P6" s="2"/>
    </row>
    <row r="7" spans="1:16">
      <c r="A7" s="6" t="s">
        <v>24</v>
      </c>
      <c r="B7" s="5"/>
      <c r="C7" s="5"/>
      <c r="D7" s="5"/>
      <c r="E7" s="6" t="s">
        <v>25</v>
      </c>
      <c r="F7" s="9"/>
      <c r="G7" s="9"/>
      <c r="H7" s="9"/>
      <c r="I7" s="6" t="s">
        <v>26</v>
      </c>
      <c r="J7" s="5"/>
      <c r="K7" s="5"/>
      <c r="L7" s="5"/>
      <c r="O7" s="19"/>
      <c r="P7" s="2"/>
    </row>
    <row r="8" spans="1:16">
      <c r="A8" s="6" t="s">
        <v>27</v>
      </c>
      <c r="B8" s="5"/>
      <c r="C8" s="5"/>
      <c r="D8" s="5"/>
      <c r="E8" s="6" t="s">
        <v>28</v>
      </c>
      <c r="F8" s="9"/>
      <c r="G8" s="9"/>
      <c r="H8" s="9"/>
      <c r="I8" s="6" t="s">
        <v>29</v>
      </c>
      <c r="J8" s="5"/>
      <c r="K8" s="5"/>
      <c r="L8" s="5"/>
      <c r="O8" s="19"/>
      <c r="P8" s="2"/>
    </row>
    <row r="9" customHeight="1" spans="1:16">
      <c r="A9" s="4" t="s">
        <v>30</v>
      </c>
      <c r="B9" s="5" t="s">
        <v>31</v>
      </c>
      <c r="C9" s="5"/>
      <c r="D9" s="5"/>
      <c r="E9" s="6" t="s">
        <v>32</v>
      </c>
      <c r="F9" s="9"/>
      <c r="G9" s="9"/>
      <c r="H9" s="9"/>
      <c r="I9" s="6" t="s">
        <v>33</v>
      </c>
      <c r="J9" s="5"/>
      <c r="K9" s="5"/>
      <c r="L9" s="5"/>
      <c r="O9" s="19"/>
      <c r="P9" s="2"/>
    </row>
    <row r="10" customHeight="1" spans="1:16">
      <c r="A10" s="4" t="s">
        <v>34</v>
      </c>
      <c r="B10" s="5"/>
      <c r="C10" s="5"/>
      <c r="D10" s="5"/>
      <c r="E10" s="4" t="s">
        <v>35</v>
      </c>
      <c r="F10" s="9"/>
      <c r="G10" s="9"/>
      <c r="H10" s="9"/>
      <c r="I10" s="6" t="s">
        <v>36</v>
      </c>
      <c r="J10" s="5"/>
      <c r="K10" s="5"/>
      <c r="L10" s="5"/>
      <c r="O10" s="19"/>
      <c r="P10" s="2"/>
    </row>
    <row r="11" customHeight="1" spans="1:16">
      <c r="A11" s="4" t="s">
        <v>37</v>
      </c>
      <c r="B11" s="5" t="s">
        <v>38</v>
      </c>
      <c r="C11" s="5"/>
      <c r="D11" s="5"/>
      <c r="E11" s="6" t="s">
        <v>39</v>
      </c>
      <c r="F11" s="9"/>
      <c r="G11" s="9"/>
      <c r="H11" s="9"/>
      <c r="I11" s="6" t="s">
        <v>40</v>
      </c>
      <c r="J11" s="5"/>
      <c r="K11" s="5"/>
      <c r="L11" s="5"/>
      <c r="O11" s="19"/>
      <c r="P11" s="2"/>
    </row>
    <row r="12" spans="1:16">
      <c r="A12" s="4" t="s">
        <v>41</v>
      </c>
      <c r="B12" s="5" t="s">
        <v>42</v>
      </c>
      <c r="C12" s="5"/>
      <c r="D12" s="5"/>
      <c r="E12" s="6" t="s">
        <v>43</v>
      </c>
      <c r="F12" s="5"/>
      <c r="G12" s="5"/>
      <c r="H12" s="5"/>
      <c r="I12" s="6" t="s">
        <v>44</v>
      </c>
      <c r="J12" s="5"/>
      <c r="K12" s="5"/>
      <c r="L12" s="5"/>
      <c r="P12" s="2"/>
    </row>
    <row r="13" spans="1:16">
      <c r="A13" s="4" t="s">
        <v>45</v>
      </c>
      <c r="B13" s="11" t="s">
        <v>46</v>
      </c>
      <c r="C13" s="11"/>
      <c r="D13" s="11"/>
      <c r="E13" s="6" t="s">
        <v>47</v>
      </c>
      <c r="F13" s="5" t="s">
        <v>48</v>
      </c>
      <c r="G13" s="5"/>
      <c r="H13" s="5"/>
      <c r="I13" s="6" t="s">
        <v>49</v>
      </c>
      <c r="J13" s="5"/>
      <c r="K13" s="5"/>
      <c r="L13" s="5"/>
      <c r="P13" s="2"/>
    </row>
    <row r="14" spans="1:16">
      <c r="A14" s="4" t="s">
        <v>50</v>
      </c>
      <c r="B14" s="11"/>
      <c r="C14" s="11"/>
      <c r="D14" s="11"/>
      <c r="E14" s="12" t="s">
        <v>51</v>
      </c>
      <c r="F14" s="5" t="s">
        <v>48</v>
      </c>
      <c r="G14" s="5"/>
      <c r="H14" s="5"/>
      <c r="I14" s="6"/>
      <c r="J14" s="5"/>
      <c r="K14" s="5"/>
      <c r="L14" s="5"/>
      <c r="P14" s="2"/>
    </row>
    <row r="15" spans="1:16">
      <c r="A15" s="4" t="s">
        <v>52</v>
      </c>
      <c r="B15" s="5"/>
      <c r="C15" s="5"/>
      <c r="D15" s="5"/>
      <c r="E15" s="13" t="s">
        <v>53</v>
      </c>
      <c r="F15" s="5"/>
      <c r="G15" s="5"/>
      <c r="H15" s="5"/>
      <c r="I15" s="18"/>
      <c r="J15" s="5"/>
      <c r="K15" s="5"/>
      <c r="L15" s="5"/>
      <c r="P15" s="2"/>
    </row>
    <row r="16" spans="1:19">
      <c r="A16" s="4" t="s">
        <v>54</v>
      </c>
      <c r="B16" s="14" t="s">
        <v>55</v>
      </c>
      <c r="C16" s="14" t="s">
        <v>56</v>
      </c>
      <c r="D16" s="14" t="s">
        <v>57</v>
      </c>
      <c r="E16" s="14" t="s">
        <v>58</v>
      </c>
      <c r="F16" s="4" t="s">
        <v>59</v>
      </c>
      <c r="G16" s="4" t="s">
        <v>60</v>
      </c>
      <c r="H16" s="4" t="s">
        <v>61</v>
      </c>
      <c r="I16" s="4" t="s">
        <v>62</v>
      </c>
      <c r="J16" s="4" t="s">
        <v>63</v>
      </c>
      <c r="K16" s="4" t="s">
        <v>64</v>
      </c>
      <c r="L16" s="4" t="s">
        <v>65</v>
      </c>
      <c r="M16" s="4" t="s">
        <v>66</v>
      </c>
      <c r="N16" s="4" t="s">
        <v>67</v>
      </c>
      <c r="O16" s="20" t="s">
        <v>68</v>
      </c>
      <c r="P16" s="21" t="s">
        <v>69</v>
      </c>
      <c r="Q16" s="4" t="s">
        <v>70</v>
      </c>
      <c r="R16" s="24" t="s">
        <v>71</v>
      </c>
      <c r="S16" s="21" t="s">
        <v>72</v>
      </c>
    </row>
    <row r="17" s="1" customFormat="1" ht="80" customHeight="1" spans="1:19">
      <c r="A17" s="15" t="s">
        <v>73</v>
      </c>
      <c r="B17" s="16">
        <v>14.85</v>
      </c>
      <c r="C17" s="16" t="s">
        <v>74</v>
      </c>
      <c r="D17" s="16" t="s">
        <v>75</v>
      </c>
      <c r="E17" s="16" t="s">
        <v>76</v>
      </c>
      <c r="F17" s="17" t="s">
        <v>77</v>
      </c>
      <c r="G17" s="17" t="s">
        <v>78</v>
      </c>
      <c r="H17" s="17">
        <v>4.69</v>
      </c>
      <c r="I17" s="22">
        <v>5</v>
      </c>
      <c r="J17" s="17" t="s">
        <v>79</v>
      </c>
      <c r="K17" s="17" t="s">
        <v>80</v>
      </c>
      <c r="L17" s="17" t="s">
        <v>81</v>
      </c>
      <c r="M17" s="17" t="s">
        <v>82</v>
      </c>
      <c r="N17" s="17" t="s">
        <v>83</v>
      </c>
      <c r="O17" s="23" t="str">
        <f>_xlfn.DISPIMG("ID_85DEAB670C624661915D5B994DA5FA7C",1)</f>
        <v>=DISPIMG("ID_85DEAB670C624661915D5B994DA5FA7C",1)</v>
      </c>
      <c r="P17" s="1">
        <f t="shared" ref="P17:P63" si="0">H17*I17</f>
        <v>23.45</v>
      </c>
      <c r="Q17" s="25" t="s">
        <v>84</v>
      </c>
      <c r="R17" s="26" t="s">
        <v>85</v>
      </c>
      <c r="S17" s="1" t="s">
        <v>86</v>
      </c>
    </row>
    <row r="18" ht="80" customHeight="1" spans="1:19">
      <c r="A18" s="15" t="s">
        <v>73</v>
      </c>
      <c r="B18" s="16">
        <v>14.85</v>
      </c>
      <c r="C18" s="16" t="s">
        <v>74</v>
      </c>
      <c r="D18" s="16" t="s">
        <v>75</v>
      </c>
      <c r="E18" s="16" t="s">
        <v>76</v>
      </c>
      <c r="F18" s="17" t="s">
        <v>87</v>
      </c>
      <c r="G18" s="17" t="s">
        <v>88</v>
      </c>
      <c r="H18" s="17">
        <v>2.74</v>
      </c>
      <c r="I18" s="22">
        <v>10</v>
      </c>
      <c r="J18" s="17" t="s">
        <v>89</v>
      </c>
      <c r="K18" s="17" t="s">
        <v>90</v>
      </c>
      <c r="L18" s="17" t="s">
        <v>91</v>
      </c>
      <c r="M18" s="17" t="s">
        <v>82</v>
      </c>
      <c r="N18" s="17" t="s">
        <v>83</v>
      </c>
      <c r="O18" s="23" t="str">
        <f>_xlfn.DISPIMG("ID_AD24C65F25FE40169F28F5F1736B5ED0",1)</f>
        <v>=DISPIMG("ID_AD24C65F25FE40169F28F5F1736B5ED0",1)</v>
      </c>
      <c r="P18" s="1">
        <f t="shared" si="0"/>
        <v>27.4</v>
      </c>
      <c r="Q18" s="25" t="s">
        <v>92</v>
      </c>
      <c r="R18" s="26" t="s">
        <v>93</v>
      </c>
      <c r="S18" s="1" t="s">
        <v>86</v>
      </c>
    </row>
    <row r="19" ht="80" customHeight="1" spans="1:19">
      <c r="A19" s="15" t="s">
        <v>73</v>
      </c>
      <c r="B19" s="16">
        <v>14.85</v>
      </c>
      <c r="C19" s="16" t="s">
        <v>74</v>
      </c>
      <c r="D19" s="16" t="s">
        <v>75</v>
      </c>
      <c r="E19" s="16" t="s">
        <v>76</v>
      </c>
      <c r="F19" s="17" t="s">
        <v>94</v>
      </c>
      <c r="G19" s="17" t="s">
        <v>95</v>
      </c>
      <c r="H19" s="17">
        <v>2.95</v>
      </c>
      <c r="I19" s="22">
        <v>5</v>
      </c>
      <c r="J19" s="17" t="s">
        <v>96</v>
      </c>
      <c r="K19" s="17" t="s">
        <v>97</v>
      </c>
      <c r="L19" s="17" t="s">
        <v>98</v>
      </c>
      <c r="M19" s="17" t="s">
        <v>82</v>
      </c>
      <c r="N19" s="17" t="s">
        <v>83</v>
      </c>
      <c r="O19" s="23" t="str">
        <f>_xlfn.DISPIMG("ID_27548D4D9D9C4D10990E3262E95A6A99",1)</f>
        <v>=DISPIMG("ID_27548D4D9D9C4D10990E3262E95A6A99",1)</v>
      </c>
      <c r="P19" s="1">
        <f t="shared" si="0"/>
        <v>14.75</v>
      </c>
      <c r="Q19" s="25" t="s">
        <v>99</v>
      </c>
      <c r="R19" s="26" t="s">
        <v>100</v>
      </c>
      <c r="S19" s="1" t="s">
        <v>86</v>
      </c>
    </row>
    <row r="20" ht="80" customHeight="1" spans="1:19">
      <c r="A20" s="15" t="s">
        <v>73</v>
      </c>
      <c r="B20" s="16">
        <v>14.85</v>
      </c>
      <c r="C20" s="16" t="s">
        <v>74</v>
      </c>
      <c r="D20" s="16" t="s">
        <v>75</v>
      </c>
      <c r="E20" s="16" t="s">
        <v>76</v>
      </c>
      <c r="F20" s="17" t="s">
        <v>101</v>
      </c>
      <c r="G20" s="17" t="s">
        <v>102</v>
      </c>
      <c r="H20" s="17">
        <v>0.95</v>
      </c>
      <c r="I20" s="22">
        <v>10</v>
      </c>
      <c r="J20" s="17" t="s">
        <v>103</v>
      </c>
      <c r="K20" s="17" t="s">
        <v>104</v>
      </c>
      <c r="L20" s="17" t="s">
        <v>105</v>
      </c>
      <c r="M20" s="17" t="s">
        <v>82</v>
      </c>
      <c r="N20" s="17" t="s">
        <v>83</v>
      </c>
      <c r="O20" s="23" t="str">
        <f>_xlfn.DISPIMG("ID_8BB21CF4BCDF4C639637963CB376E6AA",1)</f>
        <v>=DISPIMG("ID_8BB21CF4BCDF4C639637963CB376E6AA",1)</v>
      </c>
      <c r="P20" s="1">
        <f t="shared" si="0"/>
        <v>9.5</v>
      </c>
      <c r="Q20" s="25" t="s">
        <v>106</v>
      </c>
      <c r="R20" s="26" t="s">
        <v>107</v>
      </c>
      <c r="S20" s="1" t="s">
        <v>86</v>
      </c>
    </row>
    <row r="21" ht="80" customHeight="1" spans="1:19">
      <c r="A21" s="15" t="s">
        <v>73</v>
      </c>
      <c r="B21" s="16">
        <v>14.85</v>
      </c>
      <c r="C21" s="16" t="s">
        <v>74</v>
      </c>
      <c r="D21" s="16" t="s">
        <v>75</v>
      </c>
      <c r="E21" s="16" t="s">
        <v>76</v>
      </c>
      <c r="F21" s="17" t="s">
        <v>108</v>
      </c>
      <c r="G21" s="17" t="s">
        <v>109</v>
      </c>
      <c r="H21" s="17">
        <v>3.82</v>
      </c>
      <c r="I21" s="22">
        <v>5</v>
      </c>
      <c r="J21" s="17" t="s">
        <v>110</v>
      </c>
      <c r="K21" s="17" t="s">
        <v>111</v>
      </c>
      <c r="L21" s="17" t="s">
        <v>112</v>
      </c>
      <c r="M21" s="17" t="s">
        <v>82</v>
      </c>
      <c r="N21" s="17" t="s">
        <v>83</v>
      </c>
      <c r="O21" s="23" t="str">
        <f>_xlfn.DISPIMG("ID_664106D7C698429A8F75CA62547C3F45",1)</f>
        <v>=DISPIMG("ID_664106D7C698429A8F75CA62547C3F45",1)</v>
      </c>
      <c r="P21" s="1">
        <f t="shared" si="0"/>
        <v>19.1</v>
      </c>
      <c r="Q21" s="25" t="s">
        <v>113</v>
      </c>
      <c r="R21" s="26" t="s">
        <v>114</v>
      </c>
      <c r="S21" s="1" t="s">
        <v>86</v>
      </c>
    </row>
    <row r="22" ht="80" customHeight="1" spans="1:19">
      <c r="A22" s="15" t="s">
        <v>73</v>
      </c>
      <c r="B22" s="16">
        <v>14.85</v>
      </c>
      <c r="C22" s="16" t="s">
        <v>74</v>
      </c>
      <c r="D22" s="16" t="s">
        <v>75</v>
      </c>
      <c r="E22" s="16" t="s">
        <v>76</v>
      </c>
      <c r="F22" s="17" t="s">
        <v>115</v>
      </c>
      <c r="G22" s="17" t="s">
        <v>116</v>
      </c>
      <c r="H22" s="17">
        <v>3.81</v>
      </c>
      <c r="I22" s="22">
        <v>3</v>
      </c>
      <c r="J22" s="17" t="s">
        <v>117</v>
      </c>
      <c r="K22" s="17" t="s">
        <v>118</v>
      </c>
      <c r="L22" s="17" t="s">
        <v>119</v>
      </c>
      <c r="M22" s="17" t="s">
        <v>82</v>
      </c>
      <c r="N22" s="17" t="s">
        <v>83</v>
      </c>
      <c r="O22" s="23" t="str">
        <f>_xlfn.DISPIMG("ID_44C83FF3A9724050BBFECD624619FD86",1)</f>
        <v>=DISPIMG("ID_44C83FF3A9724050BBFECD624619FD86",1)</v>
      </c>
      <c r="P22" s="1">
        <f t="shared" si="0"/>
        <v>11.43</v>
      </c>
      <c r="Q22" s="25" t="s">
        <v>120</v>
      </c>
      <c r="R22" s="26" t="s">
        <v>121</v>
      </c>
      <c r="S22" s="1" t="s">
        <v>86</v>
      </c>
    </row>
    <row r="23" ht="80" customHeight="1" spans="1:19">
      <c r="A23" s="15" t="s">
        <v>73</v>
      </c>
      <c r="B23" s="16">
        <v>14.85</v>
      </c>
      <c r="C23" s="16" t="s">
        <v>74</v>
      </c>
      <c r="D23" s="16" t="s">
        <v>75</v>
      </c>
      <c r="E23" s="16" t="s">
        <v>76</v>
      </c>
      <c r="F23" s="17" t="s">
        <v>122</v>
      </c>
      <c r="G23" s="17" t="s">
        <v>123</v>
      </c>
      <c r="H23" s="17">
        <v>3.98</v>
      </c>
      <c r="I23" s="22">
        <v>3</v>
      </c>
      <c r="J23" s="17" t="s">
        <v>124</v>
      </c>
      <c r="K23" s="17" t="s">
        <v>125</v>
      </c>
      <c r="L23" s="17" t="s">
        <v>126</v>
      </c>
      <c r="M23" s="17" t="s">
        <v>82</v>
      </c>
      <c r="N23" s="17" t="s">
        <v>83</v>
      </c>
      <c r="O23" s="23" t="str">
        <f>_xlfn.DISPIMG("ID_B261517872B848AB8514EE3A04C93AD1",1)</f>
        <v>=DISPIMG("ID_B261517872B848AB8514EE3A04C93AD1",1)</v>
      </c>
      <c r="P23" s="1">
        <f t="shared" si="0"/>
        <v>11.94</v>
      </c>
      <c r="Q23" s="25" t="s">
        <v>127</v>
      </c>
      <c r="R23" s="26" t="s">
        <v>128</v>
      </c>
      <c r="S23" s="1" t="s">
        <v>86</v>
      </c>
    </row>
    <row r="24" ht="80" customHeight="1" spans="1:19">
      <c r="A24" s="15" t="s">
        <v>73</v>
      </c>
      <c r="B24" s="16">
        <v>14.85</v>
      </c>
      <c r="C24" s="16" t="s">
        <v>74</v>
      </c>
      <c r="D24" s="16" t="s">
        <v>75</v>
      </c>
      <c r="E24" s="16" t="s">
        <v>76</v>
      </c>
      <c r="F24" s="17" t="s">
        <v>129</v>
      </c>
      <c r="G24" s="17" t="s">
        <v>130</v>
      </c>
      <c r="H24" s="17">
        <v>2.97</v>
      </c>
      <c r="I24" s="22">
        <v>3</v>
      </c>
      <c r="J24" s="17" t="s">
        <v>131</v>
      </c>
      <c r="K24" s="17" t="s">
        <v>132</v>
      </c>
      <c r="L24" s="17" t="s">
        <v>133</v>
      </c>
      <c r="M24" s="17" t="s">
        <v>82</v>
      </c>
      <c r="N24" s="17" t="s">
        <v>83</v>
      </c>
      <c r="O24" s="23" t="str">
        <f>_xlfn.DISPIMG("ID_016D4FB57DCA487CBC145C7ECCA82473",1)</f>
        <v>=DISPIMG("ID_016D4FB57DCA487CBC145C7ECCA82473",1)</v>
      </c>
      <c r="P24" s="1">
        <f t="shared" si="0"/>
        <v>8.91</v>
      </c>
      <c r="Q24" s="25" t="s">
        <v>134</v>
      </c>
      <c r="R24" s="26" t="s">
        <v>135</v>
      </c>
      <c r="S24" s="1" t="s">
        <v>86</v>
      </c>
    </row>
    <row r="25" ht="80" customHeight="1" spans="1:19">
      <c r="A25" s="15" t="s">
        <v>73</v>
      </c>
      <c r="B25" s="16">
        <v>14.85</v>
      </c>
      <c r="C25" s="16" t="s">
        <v>74</v>
      </c>
      <c r="D25" s="16" t="s">
        <v>75</v>
      </c>
      <c r="E25" s="16" t="s">
        <v>76</v>
      </c>
      <c r="F25" s="17" t="s">
        <v>136</v>
      </c>
      <c r="G25" s="17" t="s">
        <v>137</v>
      </c>
      <c r="H25" s="17">
        <v>4.04</v>
      </c>
      <c r="I25" s="22">
        <v>3</v>
      </c>
      <c r="J25" s="17" t="s">
        <v>138</v>
      </c>
      <c r="K25" s="17" t="s">
        <v>139</v>
      </c>
      <c r="L25" s="17" t="s">
        <v>140</v>
      </c>
      <c r="M25" s="17" t="s">
        <v>82</v>
      </c>
      <c r="N25" s="17" t="s">
        <v>83</v>
      </c>
      <c r="O25" s="23" t="str">
        <f>_xlfn.DISPIMG("ID_7D4BDCF8A8C14E7C92340719C651CDBC",1)</f>
        <v>=DISPIMG("ID_7D4BDCF8A8C14E7C92340719C651CDBC",1)</v>
      </c>
      <c r="P25" s="1">
        <f t="shared" si="0"/>
        <v>12.12</v>
      </c>
      <c r="Q25" s="25" t="s">
        <v>141</v>
      </c>
      <c r="R25" s="26" t="s">
        <v>142</v>
      </c>
      <c r="S25" s="1" t="s">
        <v>86</v>
      </c>
    </row>
    <row r="26" ht="80" customHeight="1" spans="1:19">
      <c r="A26" s="15" t="s">
        <v>73</v>
      </c>
      <c r="B26" s="16">
        <v>14.85</v>
      </c>
      <c r="C26" s="16" t="s">
        <v>74</v>
      </c>
      <c r="D26" s="16" t="s">
        <v>75</v>
      </c>
      <c r="E26" s="16" t="s">
        <v>76</v>
      </c>
      <c r="F26" s="17" t="s">
        <v>77</v>
      </c>
      <c r="G26" s="17" t="s">
        <v>78</v>
      </c>
      <c r="H26" s="17">
        <v>2.79</v>
      </c>
      <c r="I26" s="22">
        <v>5</v>
      </c>
      <c r="J26" s="17" t="s">
        <v>143</v>
      </c>
      <c r="K26" s="17" t="s">
        <v>80</v>
      </c>
      <c r="L26" s="17" t="s">
        <v>77</v>
      </c>
      <c r="M26" s="17" t="s">
        <v>82</v>
      </c>
      <c r="N26" s="17" t="s">
        <v>83</v>
      </c>
      <c r="O26" s="23" t="str">
        <f>_xlfn.DISPIMG("ID_6C528A4F4C30496EADA6EA31CE4E580A",1)</f>
        <v>=DISPIMG("ID_6C528A4F4C30496EADA6EA31CE4E580A",1)</v>
      </c>
      <c r="P26" s="1">
        <f t="shared" si="0"/>
        <v>13.95</v>
      </c>
      <c r="Q26" s="25" t="s">
        <v>144</v>
      </c>
      <c r="R26" s="26" t="s">
        <v>145</v>
      </c>
      <c r="S26" s="1" t="s">
        <v>86</v>
      </c>
    </row>
    <row r="27" ht="80" customHeight="1" spans="1:19">
      <c r="A27" s="15" t="s">
        <v>73</v>
      </c>
      <c r="B27" s="16">
        <v>14.85</v>
      </c>
      <c r="C27" s="16" t="s">
        <v>74</v>
      </c>
      <c r="D27" s="16" t="s">
        <v>75</v>
      </c>
      <c r="E27" s="16" t="s">
        <v>76</v>
      </c>
      <c r="F27" s="17" t="s">
        <v>146</v>
      </c>
      <c r="G27" s="17" t="s">
        <v>147</v>
      </c>
      <c r="H27" s="17">
        <v>2.08</v>
      </c>
      <c r="I27" s="22">
        <v>4</v>
      </c>
      <c r="J27" s="17" t="s">
        <v>148</v>
      </c>
      <c r="K27" s="17" t="s">
        <v>149</v>
      </c>
      <c r="L27" s="17" t="s">
        <v>150</v>
      </c>
      <c r="M27" s="17" t="s">
        <v>82</v>
      </c>
      <c r="N27" s="17" t="s">
        <v>83</v>
      </c>
      <c r="O27" s="23" t="str">
        <f>_xlfn.DISPIMG("ID_CDDDDE28D65F4C6D9117CBA20E870D90",1)</f>
        <v>=DISPIMG("ID_CDDDDE28D65F4C6D9117CBA20E870D90",1)</v>
      </c>
      <c r="P27" s="1">
        <f t="shared" si="0"/>
        <v>8.32</v>
      </c>
      <c r="Q27" s="25" t="s">
        <v>151</v>
      </c>
      <c r="R27" s="26" t="s">
        <v>152</v>
      </c>
      <c r="S27" s="1" t="s">
        <v>86</v>
      </c>
    </row>
    <row r="28" ht="80" customHeight="1" spans="1:19">
      <c r="A28" s="15" t="s">
        <v>73</v>
      </c>
      <c r="B28" s="16">
        <v>14.85</v>
      </c>
      <c r="C28" s="16" t="s">
        <v>74</v>
      </c>
      <c r="D28" s="16" t="s">
        <v>75</v>
      </c>
      <c r="E28" s="16" t="s">
        <v>76</v>
      </c>
      <c r="F28" s="17" t="s">
        <v>153</v>
      </c>
      <c r="G28" s="17" t="s">
        <v>154</v>
      </c>
      <c r="H28" s="17">
        <v>4.49</v>
      </c>
      <c r="I28" s="22">
        <v>2</v>
      </c>
      <c r="J28" s="17" t="s">
        <v>155</v>
      </c>
      <c r="K28" s="17" t="s">
        <v>156</v>
      </c>
      <c r="L28" s="17" t="s">
        <v>77</v>
      </c>
      <c r="M28" s="17" t="s">
        <v>82</v>
      </c>
      <c r="N28" s="17" t="s">
        <v>83</v>
      </c>
      <c r="O28" s="23" t="str">
        <f>_xlfn.DISPIMG("ID_ACF8BFA3C3A745688B8AD46B63AE48CE",1)</f>
        <v>=DISPIMG("ID_ACF8BFA3C3A745688B8AD46B63AE48CE",1)</v>
      </c>
      <c r="P28" s="1">
        <f t="shared" si="0"/>
        <v>8.98</v>
      </c>
      <c r="Q28" s="25" t="s">
        <v>157</v>
      </c>
      <c r="R28" s="26" t="s">
        <v>158</v>
      </c>
      <c r="S28" s="1" t="s">
        <v>86</v>
      </c>
    </row>
    <row r="29" ht="80" customHeight="1" spans="1:19">
      <c r="A29" s="15" t="s">
        <v>159</v>
      </c>
      <c r="B29" s="16">
        <v>13.8</v>
      </c>
      <c r="C29" s="16" t="s">
        <v>74</v>
      </c>
      <c r="D29" s="16" t="s">
        <v>75</v>
      </c>
      <c r="E29" s="16" t="s">
        <v>76</v>
      </c>
      <c r="F29" s="17" t="s">
        <v>101</v>
      </c>
      <c r="G29" s="17" t="s">
        <v>102</v>
      </c>
      <c r="H29" s="17">
        <v>2.63</v>
      </c>
      <c r="I29" s="22">
        <v>5</v>
      </c>
      <c r="J29" s="17" t="s">
        <v>160</v>
      </c>
      <c r="K29" s="17" t="s">
        <v>104</v>
      </c>
      <c r="L29" s="17" t="s">
        <v>161</v>
      </c>
      <c r="M29" s="17" t="s">
        <v>82</v>
      </c>
      <c r="N29" s="17" t="s">
        <v>83</v>
      </c>
      <c r="O29" s="23" t="str">
        <f>_xlfn.DISPIMG("ID_FA063EA77C914A7AA696B7E78B267A6B",1)</f>
        <v>=DISPIMG("ID_FA063EA77C914A7AA696B7E78B267A6B",1)</v>
      </c>
      <c r="P29" s="1">
        <f t="shared" si="0"/>
        <v>13.15</v>
      </c>
      <c r="Q29" s="25" t="s">
        <v>162</v>
      </c>
      <c r="R29" s="26" t="s">
        <v>163</v>
      </c>
      <c r="S29" s="1" t="s">
        <v>86</v>
      </c>
    </row>
    <row r="30" ht="80" customHeight="1" spans="1:19">
      <c r="A30" s="15" t="s">
        <v>159</v>
      </c>
      <c r="B30" s="16">
        <v>13.8</v>
      </c>
      <c r="C30" s="16" t="s">
        <v>74</v>
      </c>
      <c r="D30" s="16" t="s">
        <v>75</v>
      </c>
      <c r="E30" s="16" t="s">
        <v>76</v>
      </c>
      <c r="F30" s="17" t="s">
        <v>164</v>
      </c>
      <c r="G30" s="17" t="s">
        <v>165</v>
      </c>
      <c r="H30" s="17">
        <v>1.85</v>
      </c>
      <c r="I30" s="22">
        <v>30</v>
      </c>
      <c r="J30" s="17" t="s">
        <v>166</v>
      </c>
      <c r="K30" s="17" t="s">
        <v>167</v>
      </c>
      <c r="L30" s="17" t="s">
        <v>168</v>
      </c>
      <c r="M30" s="17" t="s">
        <v>82</v>
      </c>
      <c r="N30" s="17" t="s">
        <v>83</v>
      </c>
      <c r="O30" s="23" t="str">
        <f>_xlfn.DISPIMG("ID_3B022D9FE0DF40028B9A3B3B46860E7B",1)</f>
        <v>=DISPIMG("ID_3B022D9FE0DF40028B9A3B3B46860E7B",1)</v>
      </c>
      <c r="P30" s="1">
        <f t="shared" si="0"/>
        <v>55.5</v>
      </c>
      <c r="Q30" s="25" t="s">
        <v>169</v>
      </c>
      <c r="R30" s="26" t="s">
        <v>170</v>
      </c>
      <c r="S30" s="1" t="s">
        <v>86</v>
      </c>
    </row>
    <row r="31" ht="80" customHeight="1" spans="1:19">
      <c r="A31" s="15" t="s">
        <v>159</v>
      </c>
      <c r="B31" s="16">
        <v>13.8</v>
      </c>
      <c r="C31" s="16" t="s">
        <v>74</v>
      </c>
      <c r="D31" s="16" t="s">
        <v>75</v>
      </c>
      <c r="E31" s="16" t="s">
        <v>76</v>
      </c>
      <c r="F31" s="17" t="s">
        <v>171</v>
      </c>
      <c r="G31" s="17" t="s">
        <v>172</v>
      </c>
      <c r="H31" s="17">
        <v>5.38</v>
      </c>
      <c r="I31" s="22">
        <v>3</v>
      </c>
      <c r="J31" s="17" t="s">
        <v>117</v>
      </c>
      <c r="K31" s="17" t="s">
        <v>111</v>
      </c>
      <c r="L31" s="17" t="s">
        <v>173</v>
      </c>
      <c r="M31" s="17" t="s">
        <v>82</v>
      </c>
      <c r="N31" s="17" t="s">
        <v>83</v>
      </c>
      <c r="O31" s="23" t="str">
        <f>_xlfn.DISPIMG("ID_F3C78D71A7364269A7DA2BB39B28CB89",1)</f>
        <v>=DISPIMG("ID_F3C78D71A7364269A7DA2BB39B28CB89",1)</v>
      </c>
      <c r="P31" s="1">
        <f t="shared" si="0"/>
        <v>16.14</v>
      </c>
      <c r="Q31" s="25" t="s">
        <v>174</v>
      </c>
      <c r="R31" s="26" t="s">
        <v>175</v>
      </c>
      <c r="S31" s="1" t="s">
        <v>86</v>
      </c>
    </row>
    <row r="32" ht="80" customHeight="1" spans="1:19">
      <c r="A32" s="15" t="s">
        <v>159</v>
      </c>
      <c r="B32" s="16">
        <v>13.8</v>
      </c>
      <c r="C32" s="16" t="s">
        <v>74</v>
      </c>
      <c r="D32" s="16" t="s">
        <v>75</v>
      </c>
      <c r="E32" s="16" t="s">
        <v>76</v>
      </c>
      <c r="F32" s="17" t="s">
        <v>115</v>
      </c>
      <c r="G32" s="17" t="s">
        <v>116</v>
      </c>
      <c r="H32" s="17">
        <v>2.23</v>
      </c>
      <c r="I32" s="22">
        <v>30</v>
      </c>
      <c r="J32" s="17" t="s">
        <v>176</v>
      </c>
      <c r="K32" s="17" t="s">
        <v>118</v>
      </c>
      <c r="L32" s="17" t="s">
        <v>177</v>
      </c>
      <c r="M32" s="17" t="s">
        <v>82</v>
      </c>
      <c r="N32" s="17" t="s">
        <v>83</v>
      </c>
      <c r="O32" s="23" t="str">
        <f>_xlfn.DISPIMG("ID_B01BC92F5C9C420098B912B31AA4F9F6",1)</f>
        <v>=DISPIMG("ID_B01BC92F5C9C420098B912B31AA4F9F6",1)</v>
      </c>
      <c r="P32" s="1">
        <f t="shared" si="0"/>
        <v>66.9</v>
      </c>
      <c r="Q32" s="25" t="s">
        <v>178</v>
      </c>
      <c r="R32" s="26" t="s">
        <v>179</v>
      </c>
      <c r="S32" s="1" t="s">
        <v>86</v>
      </c>
    </row>
    <row r="33" ht="80" customHeight="1" spans="1:19">
      <c r="A33" s="15" t="s">
        <v>159</v>
      </c>
      <c r="B33" s="16">
        <v>13.8</v>
      </c>
      <c r="C33" s="16" t="s">
        <v>74</v>
      </c>
      <c r="D33" s="16" t="s">
        <v>75</v>
      </c>
      <c r="E33" s="16" t="s">
        <v>76</v>
      </c>
      <c r="F33" s="17" t="s">
        <v>180</v>
      </c>
      <c r="G33" s="17" t="s">
        <v>154</v>
      </c>
      <c r="H33" s="17">
        <v>1</v>
      </c>
      <c r="I33" s="22">
        <v>10</v>
      </c>
      <c r="J33" s="17" t="s">
        <v>180</v>
      </c>
      <c r="K33" s="17" t="s">
        <v>181</v>
      </c>
      <c r="L33" s="17" t="s">
        <v>77</v>
      </c>
      <c r="M33" s="17" t="s">
        <v>82</v>
      </c>
      <c r="N33" s="17" t="s">
        <v>83</v>
      </c>
      <c r="O33" s="23" t="str">
        <f>_xlfn.DISPIMG("ID_E834024D8AC54B618CB424C927922CD6",1)</f>
        <v>=DISPIMG("ID_E834024D8AC54B618CB424C927922CD6",1)</v>
      </c>
      <c r="P33" s="1">
        <f t="shared" si="0"/>
        <v>10</v>
      </c>
      <c r="Q33" s="25" t="s">
        <v>182</v>
      </c>
      <c r="R33" s="26" t="s">
        <v>183</v>
      </c>
      <c r="S33" s="1" t="s">
        <v>86</v>
      </c>
    </row>
    <row r="34" ht="80" customHeight="1" spans="1:19">
      <c r="A34" s="15" t="s">
        <v>159</v>
      </c>
      <c r="B34" s="16">
        <v>13.8</v>
      </c>
      <c r="C34" s="16" t="s">
        <v>74</v>
      </c>
      <c r="D34" s="16" t="s">
        <v>75</v>
      </c>
      <c r="E34" s="16" t="s">
        <v>76</v>
      </c>
      <c r="F34" s="17" t="s">
        <v>87</v>
      </c>
      <c r="G34" s="17" t="s">
        <v>88</v>
      </c>
      <c r="H34" s="17">
        <v>0.63</v>
      </c>
      <c r="I34" s="22">
        <v>10</v>
      </c>
      <c r="J34" s="17" t="s">
        <v>184</v>
      </c>
      <c r="K34" s="17" t="s">
        <v>90</v>
      </c>
      <c r="L34" s="17" t="s">
        <v>185</v>
      </c>
      <c r="M34" s="17" t="s">
        <v>82</v>
      </c>
      <c r="N34" s="17" t="s">
        <v>83</v>
      </c>
      <c r="O34" s="23" t="str">
        <f>_xlfn.DISPIMG("ID_AE272A5C2E984FC18D9F3B5D7CD67540",1)</f>
        <v>=DISPIMG("ID_AE272A5C2E984FC18D9F3B5D7CD67540",1)</v>
      </c>
      <c r="P34" s="1">
        <f t="shared" si="0"/>
        <v>6.3</v>
      </c>
      <c r="Q34" s="25" t="s">
        <v>186</v>
      </c>
      <c r="R34" s="26" t="s">
        <v>187</v>
      </c>
      <c r="S34" s="1" t="s">
        <v>86</v>
      </c>
    </row>
    <row r="35" ht="80" customHeight="1" spans="1:19">
      <c r="A35" s="15" t="s">
        <v>159</v>
      </c>
      <c r="B35" s="16">
        <v>13.8</v>
      </c>
      <c r="C35" s="16" t="s">
        <v>74</v>
      </c>
      <c r="D35" s="16" t="s">
        <v>75</v>
      </c>
      <c r="E35" s="16" t="s">
        <v>76</v>
      </c>
      <c r="F35" s="17" t="s">
        <v>188</v>
      </c>
      <c r="G35" s="17" t="s">
        <v>189</v>
      </c>
      <c r="H35" s="17">
        <v>0.02</v>
      </c>
      <c r="I35" s="22">
        <v>15</v>
      </c>
      <c r="J35" s="17" t="s">
        <v>190</v>
      </c>
      <c r="K35" s="17" t="s">
        <v>191</v>
      </c>
      <c r="L35" s="17" t="s">
        <v>192</v>
      </c>
      <c r="M35" s="17" t="s">
        <v>82</v>
      </c>
      <c r="N35" s="17" t="s">
        <v>83</v>
      </c>
      <c r="O35" s="23" t="str">
        <f>_xlfn.DISPIMG("ID_F6E229A3A6144761A8F52B5072EDBAAB",1)</f>
        <v>=DISPIMG("ID_F6E229A3A6144761A8F52B5072EDBAAB",1)</v>
      </c>
      <c r="P35" s="1">
        <f t="shared" si="0"/>
        <v>0.3</v>
      </c>
      <c r="Q35" s="25" t="s">
        <v>193</v>
      </c>
      <c r="R35" s="26" t="s">
        <v>194</v>
      </c>
      <c r="S35" s="1" t="s">
        <v>86</v>
      </c>
    </row>
    <row r="36" ht="80" customHeight="1" spans="1:19">
      <c r="A36" s="15" t="s">
        <v>159</v>
      </c>
      <c r="B36" s="16">
        <v>13.8</v>
      </c>
      <c r="C36" s="16" t="s">
        <v>74</v>
      </c>
      <c r="D36" s="16" t="s">
        <v>75</v>
      </c>
      <c r="E36" s="16" t="s">
        <v>76</v>
      </c>
      <c r="F36" s="17" t="s">
        <v>77</v>
      </c>
      <c r="G36" s="17" t="s">
        <v>78</v>
      </c>
      <c r="H36" s="17">
        <v>2.62</v>
      </c>
      <c r="I36" s="22">
        <v>2</v>
      </c>
      <c r="J36" s="17" t="s">
        <v>195</v>
      </c>
      <c r="K36" s="17" t="s">
        <v>80</v>
      </c>
      <c r="L36" s="17" t="s">
        <v>77</v>
      </c>
      <c r="M36" s="17" t="s">
        <v>82</v>
      </c>
      <c r="N36" s="17" t="s">
        <v>83</v>
      </c>
      <c r="O36" s="23" t="str">
        <f>_xlfn.DISPIMG("ID_35B5BEB4F8314603AB89DC536EA3A3E8",1)</f>
        <v>=DISPIMG("ID_35B5BEB4F8314603AB89DC536EA3A3E8",1)</v>
      </c>
      <c r="P36" s="1">
        <f t="shared" si="0"/>
        <v>5.24</v>
      </c>
      <c r="Q36" s="25" t="s">
        <v>196</v>
      </c>
      <c r="R36" s="26" t="s">
        <v>93</v>
      </c>
      <c r="S36" s="1" t="s">
        <v>86</v>
      </c>
    </row>
    <row r="37" ht="80" customHeight="1" spans="1:19">
      <c r="A37" s="15" t="s">
        <v>159</v>
      </c>
      <c r="B37" s="16">
        <v>13.8</v>
      </c>
      <c r="C37" s="16" t="s">
        <v>74</v>
      </c>
      <c r="D37" s="16" t="s">
        <v>75</v>
      </c>
      <c r="E37" s="16" t="s">
        <v>76</v>
      </c>
      <c r="F37" s="17" t="s">
        <v>197</v>
      </c>
      <c r="G37" s="17" t="s">
        <v>198</v>
      </c>
      <c r="H37" s="17">
        <v>0.68</v>
      </c>
      <c r="I37" s="22">
        <v>10</v>
      </c>
      <c r="J37" s="17" t="s">
        <v>199</v>
      </c>
      <c r="K37" s="17" t="s">
        <v>200</v>
      </c>
      <c r="L37" s="17" t="s">
        <v>105</v>
      </c>
      <c r="M37" s="17" t="s">
        <v>82</v>
      </c>
      <c r="N37" s="17" t="s">
        <v>83</v>
      </c>
      <c r="O37" s="23" t="str">
        <f>_xlfn.DISPIMG("ID_3A1D0160AF7E480AA4D770CE9FCB94DE",1)</f>
        <v>=DISPIMG("ID_3A1D0160AF7E480AA4D770CE9FCB94DE",1)</v>
      </c>
      <c r="P37" s="1">
        <f t="shared" si="0"/>
        <v>6.8</v>
      </c>
      <c r="Q37" s="25" t="s">
        <v>201</v>
      </c>
      <c r="R37" s="26" t="s">
        <v>202</v>
      </c>
      <c r="S37" s="1" t="s">
        <v>86</v>
      </c>
    </row>
    <row r="38" ht="80" customHeight="1" spans="1:19">
      <c r="A38" s="15" t="s">
        <v>159</v>
      </c>
      <c r="B38" s="16">
        <v>13.8</v>
      </c>
      <c r="C38" s="16" t="s">
        <v>74</v>
      </c>
      <c r="D38" s="16" t="s">
        <v>75</v>
      </c>
      <c r="E38" s="16" t="s">
        <v>76</v>
      </c>
      <c r="F38" s="17" t="s">
        <v>108</v>
      </c>
      <c r="G38" s="17" t="s">
        <v>109</v>
      </c>
      <c r="H38" s="17">
        <v>2.18</v>
      </c>
      <c r="I38" s="22">
        <v>6</v>
      </c>
      <c r="J38" s="17" t="s">
        <v>203</v>
      </c>
      <c r="K38" s="17" t="s">
        <v>111</v>
      </c>
      <c r="L38" s="17" t="s">
        <v>204</v>
      </c>
      <c r="M38" s="17" t="s">
        <v>82</v>
      </c>
      <c r="N38" s="17" t="s">
        <v>83</v>
      </c>
      <c r="O38" s="23" t="str">
        <f>_xlfn.DISPIMG("ID_B04728F6E25C4A5D9E83066873D84A3D",1)</f>
        <v>=DISPIMG("ID_B04728F6E25C4A5D9E83066873D84A3D",1)</v>
      </c>
      <c r="P38" s="1">
        <f t="shared" si="0"/>
        <v>13.08</v>
      </c>
      <c r="Q38" s="25" t="s">
        <v>205</v>
      </c>
      <c r="R38" s="26" t="s">
        <v>206</v>
      </c>
      <c r="S38" s="1" t="s">
        <v>86</v>
      </c>
    </row>
    <row r="39" ht="80" customHeight="1" spans="1:19">
      <c r="A39" s="15" t="s">
        <v>159</v>
      </c>
      <c r="B39" s="16">
        <v>13.8</v>
      </c>
      <c r="C39" s="16" t="s">
        <v>74</v>
      </c>
      <c r="D39" s="16" t="s">
        <v>75</v>
      </c>
      <c r="E39" s="16" t="s">
        <v>76</v>
      </c>
      <c r="F39" s="17" t="s">
        <v>197</v>
      </c>
      <c r="G39" s="17" t="s">
        <v>198</v>
      </c>
      <c r="H39" s="17">
        <v>1.23</v>
      </c>
      <c r="I39" s="22">
        <v>5</v>
      </c>
      <c r="J39" s="17" t="s">
        <v>117</v>
      </c>
      <c r="K39" s="17" t="s">
        <v>207</v>
      </c>
      <c r="L39" s="17" t="s">
        <v>208</v>
      </c>
      <c r="M39" s="17" t="s">
        <v>82</v>
      </c>
      <c r="N39" s="17" t="s">
        <v>83</v>
      </c>
      <c r="O39" s="23" t="str">
        <f>_xlfn.DISPIMG("ID_E578E7508820484E85F5D79723B3A791",1)</f>
        <v>=DISPIMG("ID_E578E7508820484E85F5D79723B3A791",1)</v>
      </c>
      <c r="P39" s="1">
        <f t="shared" si="0"/>
        <v>6.15</v>
      </c>
      <c r="Q39" s="25" t="s">
        <v>209</v>
      </c>
      <c r="R39" s="26" t="s">
        <v>210</v>
      </c>
      <c r="S39" s="1" t="s">
        <v>86</v>
      </c>
    </row>
    <row r="40" ht="80" customHeight="1" spans="1:19">
      <c r="A40" s="15" t="s">
        <v>159</v>
      </c>
      <c r="B40" s="16">
        <v>13.8</v>
      </c>
      <c r="C40" s="16" t="s">
        <v>74</v>
      </c>
      <c r="D40" s="16" t="s">
        <v>75</v>
      </c>
      <c r="E40" s="16" t="s">
        <v>76</v>
      </c>
      <c r="F40" s="17" t="s">
        <v>94</v>
      </c>
      <c r="G40" s="17" t="s">
        <v>95</v>
      </c>
      <c r="H40" s="17">
        <v>2.84</v>
      </c>
      <c r="I40" s="22">
        <v>3</v>
      </c>
      <c r="J40" s="17" t="s">
        <v>131</v>
      </c>
      <c r="K40" s="17" t="s">
        <v>97</v>
      </c>
      <c r="L40" s="17" t="s">
        <v>211</v>
      </c>
      <c r="M40" s="17" t="s">
        <v>82</v>
      </c>
      <c r="N40" s="17" t="s">
        <v>83</v>
      </c>
      <c r="O40" s="23" t="str">
        <f>_xlfn.DISPIMG("ID_B0AC7C73735B4A8B900761C223E14578",1)</f>
        <v>=DISPIMG("ID_B0AC7C73735B4A8B900761C223E14578",1)</v>
      </c>
      <c r="P40" s="1">
        <f t="shared" si="0"/>
        <v>8.52</v>
      </c>
      <c r="Q40" s="25" t="s">
        <v>212</v>
      </c>
      <c r="R40" s="26" t="s">
        <v>202</v>
      </c>
      <c r="S40" s="1" t="s">
        <v>86</v>
      </c>
    </row>
    <row r="41" ht="80" customHeight="1" spans="1:19">
      <c r="A41" s="15" t="s">
        <v>159</v>
      </c>
      <c r="B41" s="16">
        <v>13.8</v>
      </c>
      <c r="C41" s="16" t="s">
        <v>74</v>
      </c>
      <c r="D41" s="16" t="s">
        <v>75</v>
      </c>
      <c r="E41" s="16" t="s">
        <v>76</v>
      </c>
      <c r="F41" s="17" t="s">
        <v>213</v>
      </c>
      <c r="G41" s="17" t="s">
        <v>214</v>
      </c>
      <c r="H41" s="17">
        <v>0.47</v>
      </c>
      <c r="I41" s="22">
        <v>3</v>
      </c>
      <c r="J41" s="17" t="s">
        <v>215</v>
      </c>
      <c r="K41" s="17" t="s">
        <v>216</v>
      </c>
      <c r="L41" s="17" t="s">
        <v>217</v>
      </c>
      <c r="M41" s="17" t="s">
        <v>82</v>
      </c>
      <c r="N41" s="17" t="s">
        <v>83</v>
      </c>
      <c r="O41" s="23" t="str">
        <f>_xlfn.DISPIMG("ID_249E8D49C9B24FEA84C016A6BE485E45",1)</f>
        <v>=DISPIMG("ID_249E8D49C9B24FEA84C016A6BE485E45",1)</v>
      </c>
      <c r="P41" s="1">
        <f t="shared" si="0"/>
        <v>1.41</v>
      </c>
      <c r="Q41" s="25" t="s">
        <v>218</v>
      </c>
      <c r="R41" s="26" t="s">
        <v>219</v>
      </c>
      <c r="S41" s="1" t="s">
        <v>86</v>
      </c>
    </row>
    <row r="42" ht="80" customHeight="1" spans="1:19">
      <c r="A42" s="15" t="s">
        <v>220</v>
      </c>
      <c r="B42" s="16">
        <v>12.45</v>
      </c>
      <c r="C42" s="16" t="s">
        <v>221</v>
      </c>
      <c r="D42" s="16" t="s">
        <v>222</v>
      </c>
      <c r="E42" s="16" t="s">
        <v>223</v>
      </c>
      <c r="F42" s="17" t="s">
        <v>108</v>
      </c>
      <c r="G42" s="17" t="s">
        <v>109</v>
      </c>
      <c r="H42" s="17">
        <v>3.82</v>
      </c>
      <c r="I42" s="22">
        <v>5</v>
      </c>
      <c r="J42" s="17" t="s">
        <v>110</v>
      </c>
      <c r="K42" s="17" t="s">
        <v>111</v>
      </c>
      <c r="L42" s="17" t="s">
        <v>112</v>
      </c>
      <c r="M42" s="17" t="s">
        <v>82</v>
      </c>
      <c r="N42" s="17" t="s">
        <v>83</v>
      </c>
      <c r="O42" s="23" t="str">
        <f>_xlfn.DISPIMG("ID_27ED9B716BE5421387A0391887AD24C1",1)</f>
        <v>=DISPIMG("ID_27ED9B716BE5421387A0391887AD24C1",1)</v>
      </c>
      <c r="P42" s="1">
        <f t="shared" si="0"/>
        <v>19.1</v>
      </c>
      <c r="Q42" s="25" t="s">
        <v>113</v>
      </c>
      <c r="R42" s="26" t="s">
        <v>114</v>
      </c>
      <c r="S42" s="1" t="s">
        <v>86</v>
      </c>
    </row>
    <row r="43" ht="80" customHeight="1" spans="1:19">
      <c r="A43" s="15" t="s">
        <v>220</v>
      </c>
      <c r="B43" s="16">
        <v>12.45</v>
      </c>
      <c r="C43" s="16" t="s">
        <v>221</v>
      </c>
      <c r="D43" s="16" t="s">
        <v>222</v>
      </c>
      <c r="E43" s="16" t="s">
        <v>223</v>
      </c>
      <c r="F43" s="17" t="s">
        <v>224</v>
      </c>
      <c r="G43" s="17" t="s">
        <v>225</v>
      </c>
      <c r="H43" s="17">
        <v>5.38</v>
      </c>
      <c r="I43" s="22">
        <v>3</v>
      </c>
      <c r="J43" s="17" t="s">
        <v>226</v>
      </c>
      <c r="K43" s="17" t="s">
        <v>227</v>
      </c>
      <c r="L43" s="17" t="s">
        <v>228</v>
      </c>
      <c r="M43" s="17" t="s">
        <v>82</v>
      </c>
      <c r="N43" s="17" t="s">
        <v>83</v>
      </c>
      <c r="O43" s="23" t="str">
        <f>_xlfn.DISPIMG("ID_4A31B370FFAD475EA31C4F8F0C75B556",1)</f>
        <v>=DISPIMG("ID_4A31B370FFAD475EA31C4F8F0C75B556",1)</v>
      </c>
      <c r="P43" s="1">
        <f t="shared" si="0"/>
        <v>16.14</v>
      </c>
      <c r="Q43" s="25" t="s">
        <v>229</v>
      </c>
      <c r="R43" s="26" t="s">
        <v>230</v>
      </c>
      <c r="S43" s="1" t="s">
        <v>86</v>
      </c>
    </row>
    <row r="44" ht="80" customHeight="1" spans="1:19">
      <c r="A44" s="15" t="s">
        <v>220</v>
      </c>
      <c r="B44" s="16">
        <v>12.45</v>
      </c>
      <c r="C44" s="16" t="s">
        <v>221</v>
      </c>
      <c r="D44" s="16" t="s">
        <v>222</v>
      </c>
      <c r="E44" s="16" t="s">
        <v>223</v>
      </c>
      <c r="F44" s="17" t="s">
        <v>87</v>
      </c>
      <c r="G44" s="17" t="s">
        <v>88</v>
      </c>
      <c r="H44" s="17">
        <v>1.76</v>
      </c>
      <c r="I44" s="22">
        <v>10</v>
      </c>
      <c r="J44" s="17" t="s">
        <v>184</v>
      </c>
      <c r="K44" s="17" t="s">
        <v>90</v>
      </c>
      <c r="L44" s="17" t="s">
        <v>231</v>
      </c>
      <c r="M44" s="17" t="s">
        <v>82</v>
      </c>
      <c r="N44" s="17" t="s">
        <v>83</v>
      </c>
      <c r="O44" s="23" t="str">
        <f>_xlfn.DISPIMG("ID_371D96728B7249BBA88AC9DB00C552B8",1)</f>
        <v>=DISPIMG("ID_371D96728B7249BBA88AC9DB00C552B8",1)</v>
      </c>
      <c r="P44" s="1">
        <f t="shared" si="0"/>
        <v>17.6</v>
      </c>
      <c r="Q44" s="25" t="s">
        <v>232</v>
      </c>
      <c r="R44" s="26" t="s">
        <v>233</v>
      </c>
      <c r="S44" s="1" t="s">
        <v>86</v>
      </c>
    </row>
    <row r="45" ht="80" customHeight="1" spans="1:19">
      <c r="A45" s="15" t="s">
        <v>220</v>
      </c>
      <c r="B45" s="16">
        <v>12.45</v>
      </c>
      <c r="C45" s="16" t="s">
        <v>221</v>
      </c>
      <c r="D45" s="16" t="s">
        <v>222</v>
      </c>
      <c r="E45" s="16" t="s">
        <v>223</v>
      </c>
      <c r="F45" s="17" t="s">
        <v>115</v>
      </c>
      <c r="G45" s="17" t="s">
        <v>116</v>
      </c>
      <c r="H45" s="17">
        <v>3.85</v>
      </c>
      <c r="I45" s="22">
        <v>3</v>
      </c>
      <c r="J45" s="17" t="s">
        <v>184</v>
      </c>
      <c r="K45" s="17" t="s">
        <v>118</v>
      </c>
      <c r="L45" s="17" t="s">
        <v>234</v>
      </c>
      <c r="M45" s="17" t="s">
        <v>82</v>
      </c>
      <c r="N45" s="17" t="s">
        <v>83</v>
      </c>
      <c r="O45" s="23" t="str">
        <f>_xlfn.DISPIMG("ID_BEB55DE7286147D2A8F3FF7596606DE3",1)</f>
        <v>=DISPIMG("ID_BEB55DE7286147D2A8F3FF7596606DE3",1)</v>
      </c>
      <c r="P45" s="1">
        <f t="shared" si="0"/>
        <v>11.55</v>
      </c>
      <c r="Q45" s="25" t="s">
        <v>235</v>
      </c>
      <c r="R45" s="26" t="s">
        <v>236</v>
      </c>
      <c r="S45" s="1" t="s">
        <v>86</v>
      </c>
    </row>
    <row r="46" ht="80" customHeight="1" spans="1:19">
      <c r="A46" s="15" t="s">
        <v>220</v>
      </c>
      <c r="B46" s="16">
        <v>12.45</v>
      </c>
      <c r="C46" s="16" t="s">
        <v>221</v>
      </c>
      <c r="D46" s="16" t="s">
        <v>222</v>
      </c>
      <c r="E46" s="16" t="s">
        <v>223</v>
      </c>
      <c r="F46" s="17" t="s">
        <v>122</v>
      </c>
      <c r="G46" s="17" t="s">
        <v>123</v>
      </c>
      <c r="H46" s="17">
        <v>0.476</v>
      </c>
      <c r="I46" s="22">
        <v>3</v>
      </c>
      <c r="J46" s="17" t="s">
        <v>176</v>
      </c>
      <c r="K46" s="17" t="s">
        <v>125</v>
      </c>
      <c r="L46" s="17" t="s">
        <v>237</v>
      </c>
      <c r="M46" s="17" t="s">
        <v>82</v>
      </c>
      <c r="N46" s="17" t="s">
        <v>83</v>
      </c>
      <c r="O46" s="23" t="str">
        <f>_xlfn.DISPIMG("ID_DFAADD6267C94F5D8AEC4547D44E3FAD",1)</f>
        <v>=DISPIMG("ID_DFAADD6267C94F5D8AEC4547D44E3FAD",1)</v>
      </c>
      <c r="P46" s="1">
        <f t="shared" si="0"/>
        <v>1.428</v>
      </c>
      <c r="Q46" s="25" t="s">
        <v>238</v>
      </c>
      <c r="R46" s="26" t="s">
        <v>239</v>
      </c>
      <c r="S46" s="1" t="s">
        <v>86</v>
      </c>
    </row>
    <row r="47" ht="80" customHeight="1" spans="1:19">
      <c r="A47" s="15" t="s">
        <v>220</v>
      </c>
      <c r="B47" s="16">
        <v>12.45</v>
      </c>
      <c r="C47" s="16" t="s">
        <v>221</v>
      </c>
      <c r="D47" s="16" t="s">
        <v>222</v>
      </c>
      <c r="E47" s="16" t="s">
        <v>223</v>
      </c>
      <c r="F47" s="17" t="s">
        <v>129</v>
      </c>
      <c r="G47" s="17" t="s">
        <v>130</v>
      </c>
      <c r="H47" s="17">
        <v>3.04</v>
      </c>
      <c r="I47" s="22">
        <v>3</v>
      </c>
      <c r="J47" s="17" t="s">
        <v>117</v>
      </c>
      <c r="K47" s="17" t="s">
        <v>132</v>
      </c>
      <c r="L47" s="17" t="s">
        <v>133</v>
      </c>
      <c r="M47" s="17" t="s">
        <v>82</v>
      </c>
      <c r="N47" s="17" t="s">
        <v>83</v>
      </c>
      <c r="O47" s="23" t="str">
        <f>_xlfn.DISPIMG("ID_4C33164A6434427CB6456CE4AD32D193",1)</f>
        <v>=DISPIMG("ID_4C33164A6434427CB6456CE4AD32D193",1)</v>
      </c>
      <c r="P47" s="1">
        <f t="shared" si="0"/>
        <v>9.12</v>
      </c>
      <c r="Q47" s="25" t="s">
        <v>240</v>
      </c>
      <c r="R47" s="26" t="s">
        <v>241</v>
      </c>
      <c r="S47" s="1" t="s">
        <v>86</v>
      </c>
    </row>
    <row r="48" ht="80" customHeight="1" spans="1:19">
      <c r="A48" s="15" t="s">
        <v>220</v>
      </c>
      <c r="B48" s="16">
        <v>12.45</v>
      </c>
      <c r="C48" s="16" t="s">
        <v>221</v>
      </c>
      <c r="D48" s="16" t="s">
        <v>222</v>
      </c>
      <c r="E48" s="16" t="s">
        <v>223</v>
      </c>
      <c r="F48" s="17" t="s">
        <v>122</v>
      </c>
      <c r="G48" s="17" t="s">
        <v>123</v>
      </c>
      <c r="H48" s="17">
        <v>4.33</v>
      </c>
      <c r="I48" s="22">
        <v>3</v>
      </c>
      <c r="J48" s="17" t="s">
        <v>199</v>
      </c>
      <c r="K48" s="17" t="s">
        <v>125</v>
      </c>
      <c r="L48" s="17" t="s">
        <v>242</v>
      </c>
      <c r="M48" s="17" t="s">
        <v>82</v>
      </c>
      <c r="N48" s="17" t="s">
        <v>83</v>
      </c>
      <c r="O48" s="23" t="str">
        <f>_xlfn.DISPIMG("ID_112BCE1E51794991A2C3219D42502591",1)</f>
        <v>=DISPIMG("ID_112BCE1E51794991A2C3219D42502591",1)</v>
      </c>
      <c r="P48" s="1">
        <f t="shared" si="0"/>
        <v>12.99</v>
      </c>
      <c r="Q48" s="25" t="s">
        <v>243</v>
      </c>
      <c r="R48" s="26" t="s">
        <v>244</v>
      </c>
      <c r="S48" s="1" t="s">
        <v>86</v>
      </c>
    </row>
    <row r="49" ht="80" customHeight="1" spans="1:19">
      <c r="A49" s="15" t="s">
        <v>220</v>
      </c>
      <c r="B49" s="16">
        <v>12.45</v>
      </c>
      <c r="C49" s="16" t="s">
        <v>221</v>
      </c>
      <c r="D49" s="16" t="s">
        <v>222</v>
      </c>
      <c r="E49" s="16" t="s">
        <v>223</v>
      </c>
      <c r="F49" s="17" t="s">
        <v>245</v>
      </c>
      <c r="G49" s="17" t="s">
        <v>246</v>
      </c>
      <c r="H49" s="17">
        <v>6.59</v>
      </c>
      <c r="I49" s="22">
        <v>5</v>
      </c>
      <c r="J49" s="17" t="s">
        <v>247</v>
      </c>
      <c r="K49" s="17" t="s">
        <v>248</v>
      </c>
      <c r="L49" s="17" t="s">
        <v>249</v>
      </c>
      <c r="M49" s="17" t="s">
        <v>82</v>
      </c>
      <c r="N49" s="17" t="s">
        <v>83</v>
      </c>
      <c r="O49" s="23" t="str">
        <f>_xlfn.DISPIMG("ID_51CDC410FD364595816F45926108C171",1)</f>
        <v>=DISPIMG("ID_51CDC410FD364595816F45926108C171",1)</v>
      </c>
      <c r="P49" s="1">
        <f t="shared" si="0"/>
        <v>32.95</v>
      </c>
      <c r="Q49" s="25" t="s">
        <v>250</v>
      </c>
      <c r="R49" s="26" t="s">
        <v>251</v>
      </c>
      <c r="S49" s="1" t="s">
        <v>86</v>
      </c>
    </row>
    <row r="50" ht="80" customHeight="1" spans="1:19">
      <c r="A50" s="15" t="s">
        <v>220</v>
      </c>
      <c r="B50" s="16">
        <v>12.45</v>
      </c>
      <c r="C50" s="16" t="s">
        <v>221</v>
      </c>
      <c r="D50" s="16" t="s">
        <v>222</v>
      </c>
      <c r="E50" s="16" t="s">
        <v>223</v>
      </c>
      <c r="F50" s="17" t="s">
        <v>101</v>
      </c>
      <c r="G50" s="17" t="s">
        <v>102</v>
      </c>
      <c r="H50" s="17">
        <v>2.18</v>
      </c>
      <c r="I50" s="22">
        <v>4</v>
      </c>
      <c r="J50" s="17" t="s">
        <v>252</v>
      </c>
      <c r="K50" s="17" t="s">
        <v>104</v>
      </c>
      <c r="L50" s="17" t="s">
        <v>253</v>
      </c>
      <c r="M50" s="17" t="s">
        <v>82</v>
      </c>
      <c r="N50" s="17" t="s">
        <v>83</v>
      </c>
      <c r="O50" s="23" t="str">
        <f>_xlfn.DISPIMG("ID_B9F81C00B08D4CE1858EB5B51D32C4E7",1)</f>
        <v>=DISPIMG("ID_B9F81C00B08D4CE1858EB5B51D32C4E7",1)</v>
      </c>
      <c r="P50" s="1">
        <f t="shared" si="0"/>
        <v>8.72</v>
      </c>
      <c r="Q50" s="25" t="s">
        <v>254</v>
      </c>
      <c r="R50" s="26" t="s">
        <v>255</v>
      </c>
      <c r="S50" s="1" t="s">
        <v>86</v>
      </c>
    </row>
    <row r="51" ht="80" customHeight="1" spans="1:19">
      <c r="A51" s="15" t="s">
        <v>220</v>
      </c>
      <c r="B51" s="16">
        <v>12.45</v>
      </c>
      <c r="C51" s="16" t="s">
        <v>221</v>
      </c>
      <c r="D51" s="16" t="s">
        <v>222</v>
      </c>
      <c r="E51" s="16" t="s">
        <v>223</v>
      </c>
      <c r="F51" s="17" t="s">
        <v>256</v>
      </c>
      <c r="G51" s="17" t="s">
        <v>257</v>
      </c>
      <c r="H51" s="17">
        <v>0.14</v>
      </c>
      <c r="I51" s="22">
        <v>10</v>
      </c>
      <c r="J51" s="17" t="s">
        <v>258</v>
      </c>
      <c r="K51" s="17" t="s">
        <v>259</v>
      </c>
      <c r="L51" s="17" t="s">
        <v>260</v>
      </c>
      <c r="M51" s="17" t="s">
        <v>82</v>
      </c>
      <c r="N51" s="17" t="s">
        <v>83</v>
      </c>
      <c r="O51" s="23" t="str">
        <f>_xlfn.DISPIMG("ID_2B29C3FA0CEE4F11A472A3CE7CBB34F8",1)</f>
        <v>=DISPIMG("ID_2B29C3FA0CEE4F11A472A3CE7CBB34F8",1)</v>
      </c>
      <c r="P51" s="1">
        <f t="shared" si="0"/>
        <v>1.4</v>
      </c>
      <c r="Q51" s="25" t="s">
        <v>261</v>
      </c>
      <c r="R51" s="26" t="s">
        <v>262</v>
      </c>
      <c r="S51" s="1" t="s">
        <v>86</v>
      </c>
    </row>
    <row r="52" ht="80" customHeight="1" spans="1:19">
      <c r="A52" s="15" t="s">
        <v>220</v>
      </c>
      <c r="B52" s="16">
        <v>12.45</v>
      </c>
      <c r="C52" s="16" t="s">
        <v>221</v>
      </c>
      <c r="D52" s="16" t="s">
        <v>222</v>
      </c>
      <c r="E52" s="16" t="s">
        <v>223</v>
      </c>
      <c r="F52" s="17" t="s">
        <v>164</v>
      </c>
      <c r="G52" s="17" t="s">
        <v>165</v>
      </c>
      <c r="H52" s="17">
        <v>1.85</v>
      </c>
      <c r="I52" s="22">
        <v>30</v>
      </c>
      <c r="J52" s="17" t="s">
        <v>166</v>
      </c>
      <c r="K52" s="17" t="s">
        <v>167</v>
      </c>
      <c r="L52" s="17" t="s">
        <v>168</v>
      </c>
      <c r="M52" s="17" t="s">
        <v>82</v>
      </c>
      <c r="N52" s="17" t="s">
        <v>83</v>
      </c>
      <c r="O52" s="23" t="str">
        <f>_xlfn.DISPIMG("ID_E832872AA166493389ABBECFCB5BE786",1)</f>
        <v>=DISPIMG("ID_E832872AA166493389ABBECFCB5BE786",1)</v>
      </c>
      <c r="P52" s="1">
        <f t="shared" si="0"/>
        <v>55.5</v>
      </c>
      <c r="Q52" s="25" t="s">
        <v>263</v>
      </c>
      <c r="R52" s="26" t="s">
        <v>264</v>
      </c>
      <c r="S52" s="1" t="s">
        <v>86</v>
      </c>
    </row>
    <row r="53" ht="80" customHeight="1" spans="1:19">
      <c r="A53" s="15" t="s">
        <v>220</v>
      </c>
      <c r="B53" s="16">
        <v>12.45</v>
      </c>
      <c r="C53" s="16" t="s">
        <v>221</v>
      </c>
      <c r="D53" s="16" t="s">
        <v>222</v>
      </c>
      <c r="E53" s="16" t="s">
        <v>223</v>
      </c>
      <c r="F53" s="17" t="s">
        <v>265</v>
      </c>
      <c r="G53" s="17" t="s">
        <v>266</v>
      </c>
      <c r="H53" s="17">
        <v>0.8</v>
      </c>
      <c r="I53" s="22">
        <v>20</v>
      </c>
      <c r="J53" s="17" t="s">
        <v>258</v>
      </c>
      <c r="K53" s="17" t="s">
        <v>207</v>
      </c>
      <c r="L53" s="17" t="s">
        <v>267</v>
      </c>
      <c r="M53" s="17" t="s">
        <v>82</v>
      </c>
      <c r="N53" s="17" t="s">
        <v>83</v>
      </c>
      <c r="O53" s="23" t="str">
        <f>_xlfn.DISPIMG("ID_8DD3EE2F86AC476C99EE9F01965C61E9",1)</f>
        <v>=DISPIMG("ID_8DD3EE2F86AC476C99EE9F01965C61E9",1)</v>
      </c>
      <c r="P53" s="1">
        <f t="shared" si="0"/>
        <v>16</v>
      </c>
      <c r="Q53" s="25" t="s">
        <v>268</v>
      </c>
      <c r="R53" s="26" t="s">
        <v>269</v>
      </c>
      <c r="S53" s="1" t="s">
        <v>86</v>
      </c>
    </row>
    <row r="54" ht="80" customHeight="1" spans="1:19">
      <c r="A54" s="15" t="s">
        <v>220</v>
      </c>
      <c r="B54" s="16">
        <v>12.45</v>
      </c>
      <c r="C54" s="16" t="s">
        <v>221</v>
      </c>
      <c r="D54" s="16" t="s">
        <v>222</v>
      </c>
      <c r="E54" s="16" t="s">
        <v>223</v>
      </c>
      <c r="F54" s="17" t="s">
        <v>270</v>
      </c>
      <c r="G54" s="17" t="s">
        <v>271</v>
      </c>
      <c r="H54" s="17">
        <v>1.14</v>
      </c>
      <c r="I54" s="22">
        <v>20</v>
      </c>
      <c r="J54" s="17" t="s">
        <v>184</v>
      </c>
      <c r="K54" s="17" t="s">
        <v>80</v>
      </c>
      <c r="L54" s="17" t="s">
        <v>81</v>
      </c>
      <c r="M54" s="17" t="s">
        <v>82</v>
      </c>
      <c r="N54" s="17" t="s">
        <v>83</v>
      </c>
      <c r="O54" s="23" t="str">
        <f>_xlfn.DISPIMG("ID_9E1F3ED37546409C9755D7F31E622792",1)</f>
        <v>=DISPIMG("ID_9E1F3ED37546409C9755D7F31E622792",1)</v>
      </c>
      <c r="P54" s="1">
        <f t="shared" si="0"/>
        <v>22.8</v>
      </c>
      <c r="Q54" s="25" t="s">
        <v>272</v>
      </c>
      <c r="R54" s="26" t="s">
        <v>273</v>
      </c>
      <c r="S54" s="1" t="s">
        <v>86</v>
      </c>
    </row>
    <row r="55" ht="80" customHeight="1" spans="1:19">
      <c r="A55" s="15" t="s">
        <v>274</v>
      </c>
      <c r="B55" s="16">
        <v>14.65</v>
      </c>
      <c r="C55" s="16" t="s">
        <v>275</v>
      </c>
      <c r="D55" s="16" t="s">
        <v>275</v>
      </c>
      <c r="E55" s="16" t="s">
        <v>222</v>
      </c>
      <c r="F55" s="17" t="s">
        <v>213</v>
      </c>
      <c r="G55" s="17" t="s">
        <v>214</v>
      </c>
      <c r="H55" s="17">
        <v>0.5</v>
      </c>
      <c r="I55" s="22">
        <v>30</v>
      </c>
      <c r="J55" s="17" t="s">
        <v>190</v>
      </c>
      <c r="K55" s="17" t="s">
        <v>216</v>
      </c>
      <c r="L55" s="17" t="s">
        <v>276</v>
      </c>
      <c r="M55" s="17" t="s">
        <v>82</v>
      </c>
      <c r="N55" s="17" t="s">
        <v>83</v>
      </c>
      <c r="O55" s="23" t="str">
        <f>_xlfn.DISPIMG("ID_0D92A297451541A687F01F3210C3BFDD",1)</f>
        <v>=DISPIMG("ID_0D92A297451541A687F01F3210C3BFDD",1)</v>
      </c>
      <c r="P55" s="1">
        <f t="shared" si="0"/>
        <v>15</v>
      </c>
      <c r="Q55" s="25" t="s">
        <v>277</v>
      </c>
      <c r="R55" s="26" t="s">
        <v>278</v>
      </c>
      <c r="S55" s="1" t="s">
        <v>86</v>
      </c>
    </row>
    <row r="56" ht="80" customHeight="1" spans="1:19">
      <c r="A56" s="15" t="s">
        <v>274</v>
      </c>
      <c r="B56" s="16">
        <v>14.65</v>
      </c>
      <c r="C56" s="16" t="s">
        <v>275</v>
      </c>
      <c r="D56" s="16" t="s">
        <v>275</v>
      </c>
      <c r="E56" s="16" t="s">
        <v>222</v>
      </c>
      <c r="F56" s="17" t="s">
        <v>108</v>
      </c>
      <c r="G56" s="17" t="s">
        <v>109</v>
      </c>
      <c r="H56" s="17">
        <v>0.97</v>
      </c>
      <c r="I56" s="22">
        <v>10</v>
      </c>
      <c r="J56" s="17" t="s">
        <v>124</v>
      </c>
      <c r="K56" s="17" t="s">
        <v>111</v>
      </c>
      <c r="L56" s="17" t="s">
        <v>279</v>
      </c>
      <c r="M56" s="17" t="s">
        <v>82</v>
      </c>
      <c r="N56" s="17" t="s">
        <v>83</v>
      </c>
      <c r="O56" s="23" t="str">
        <f>_xlfn.DISPIMG("ID_B40B0B13C569479AA241D212B3652FA2",1)</f>
        <v>=DISPIMG("ID_B40B0B13C569479AA241D212B3652FA2",1)</v>
      </c>
      <c r="P56" s="1">
        <f t="shared" si="0"/>
        <v>9.7</v>
      </c>
      <c r="Q56" s="25" t="s">
        <v>280</v>
      </c>
      <c r="R56" s="26" t="s">
        <v>281</v>
      </c>
      <c r="S56" s="1" t="s">
        <v>86</v>
      </c>
    </row>
    <row r="57" ht="80" customHeight="1" spans="1:19">
      <c r="A57" s="15" t="s">
        <v>274</v>
      </c>
      <c r="B57" s="16">
        <v>14.65</v>
      </c>
      <c r="C57" s="16" t="s">
        <v>275</v>
      </c>
      <c r="D57" s="16" t="s">
        <v>275</v>
      </c>
      <c r="E57" s="16" t="s">
        <v>222</v>
      </c>
      <c r="F57" s="17" t="s">
        <v>213</v>
      </c>
      <c r="G57" s="17" t="s">
        <v>214</v>
      </c>
      <c r="H57" s="17">
        <v>0.68</v>
      </c>
      <c r="I57" s="22">
        <v>30</v>
      </c>
      <c r="J57" s="17" t="s">
        <v>190</v>
      </c>
      <c r="K57" s="17" t="s">
        <v>216</v>
      </c>
      <c r="L57" s="17" t="s">
        <v>276</v>
      </c>
      <c r="M57" s="17" t="s">
        <v>82</v>
      </c>
      <c r="N57" s="17" t="s">
        <v>83</v>
      </c>
      <c r="O57" s="23" t="str">
        <f>_xlfn.DISPIMG("ID_0D402A8F7F814F29BA5C90FC18EB83F8",1)</f>
        <v>=DISPIMG("ID_0D402A8F7F814F29BA5C90FC18EB83F8",1)</v>
      </c>
      <c r="P57" s="1">
        <f t="shared" si="0"/>
        <v>20.4</v>
      </c>
      <c r="Q57" s="25" t="s">
        <v>282</v>
      </c>
      <c r="R57" s="26" t="s">
        <v>283</v>
      </c>
      <c r="S57" s="1" t="s">
        <v>86</v>
      </c>
    </row>
    <row r="58" ht="80" customHeight="1" spans="1:19">
      <c r="A58" s="15" t="s">
        <v>274</v>
      </c>
      <c r="B58" s="16">
        <v>14.65</v>
      </c>
      <c r="C58" s="16" t="s">
        <v>275</v>
      </c>
      <c r="D58" s="16" t="s">
        <v>275</v>
      </c>
      <c r="E58" s="16" t="s">
        <v>222</v>
      </c>
      <c r="F58" s="17" t="s">
        <v>213</v>
      </c>
      <c r="G58" s="17" t="s">
        <v>214</v>
      </c>
      <c r="H58" s="17">
        <v>1.52</v>
      </c>
      <c r="I58" s="22">
        <v>30</v>
      </c>
      <c r="J58" s="17" t="s">
        <v>190</v>
      </c>
      <c r="K58" s="17" t="s">
        <v>216</v>
      </c>
      <c r="L58" s="17" t="s">
        <v>276</v>
      </c>
      <c r="M58" s="17" t="s">
        <v>82</v>
      </c>
      <c r="N58" s="17" t="s">
        <v>83</v>
      </c>
      <c r="O58" s="23" t="str">
        <f>_xlfn.DISPIMG("ID_0CBB810227014900978EF88671CA8A12",1)</f>
        <v>=DISPIMG("ID_0CBB810227014900978EF88671CA8A12",1)</v>
      </c>
      <c r="P58" s="1">
        <f t="shared" si="0"/>
        <v>45.6</v>
      </c>
      <c r="Q58" s="25" t="s">
        <v>284</v>
      </c>
      <c r="R58" s="26" t="s">
        <v>285</v>
      </c>
      <c r="S58" s="1" t="s">
        <v>86</v>
      </c>
    </row>
    <row r="59" ht="80" customHeight="1" spans="1:19">
      <c r="A59" s="15" t="s">
        <v>274</v>
      </c>
      <c r="B59" s="16">
        <v>14.65</v>
      </c>
      <c r="C59" s="16" t="s">
        <v>275</v>
      </c>
      <c r="D59" s="16" t="s">
        <v>275</v>
      </c>
      <c r="E59" s="16" t="s">
        <v>222</v>
      </c>
      <c r="F59" s="17" t="s">
        <v>87</v>
      </c>
      <c r="G59" s="17" t="s">
        <v>88</v>
      </c>
      <c r="H59" s="17">
        <v>1.42</v>
      </c>
      <c r="I59" s="22">
        <v>9</v>
      </c>
      <c r="J59" s="17" t="s">
        <v>286</v>
      </c>
      <c r="K59" s="17" t="s">
        <v>90</v>
      </c>
      <c r="L59" s="17" t="s">
        <v>287</v>
      </c>
      <c r="M59" s="17" t="s">
        <v>82</v>
      </c>
      <c r="N59" s="17" t="s">
        <v>83</v>
      </c>
      <c r="O59" s="23" t="str">
        <f>_xlfn.DISPIMG("ID_E770E3F02856442BACA1E3186DE688AA",1)</f>
        <v>=DISPIMG("ID_E770E3F02856442BACA1E3186DE688AA",1)</v>
      </c>
      <c r="P59" s="1">
        <f t="shared" si="0"/>
        <v>12.78</v>
      </c>
      <c r="Q59" s="25" t="s">
        <v>288</v>
      </c>
      <c r="R59" s="26" t="s">
        <v>289</v>
      </c>
      <c r="S59" s="1" t="s">
        <v>86</v>
      </c>
    </row>
    <row r="60" ht="80" customHeight="1" spans="1:19">
      <c r="A60" s="15" t="s">
        <v>274</v>
      </c>
      <c r="B60" s="16">
        <v>14.65</v>
      </c>
      <c r="C60" s="16" t="s">
        <v>275</v>
      </c>
      <c r="D60" s="16" t="s">
        <v>275</v>
      </c>
      <c r="E60" s="16" t="s">
        <v>222</v>
      </c>
      <c r="F60" s="17" t="s">
        <v>136</v>
      </c>
      <c r="G60" s="17" t="s">
        <v>137</v>
      </c>
      <c r="H60" s="17">
        <v>5.15</v>
      </c>
      <c r="I60" s="22">
        <v>1</v>
      </c>
      <c r="J60" s="17" t="s">
        <v>290</v>
      </c>
      <c r="K60" s="17" t="s">
        <v>139</v>
      </c>
      <c r="L60" s="17" t="s">
        <v>291</v>
      </c>
      <c r="M60" s="17" t="s">
        <v>82</v>
      </c>
      <c r="N60" s="17" t="s">
        <v>83</v>
      </c>
      <c r="O60" s="23" t="str">
        <f>_xlfn.DISPIMG("ID_C2F2EB31DCB24B73ACD6F2A96470B527",1)</f>
        <v>=DISPIMG("ID_C2F2EB31DCB24B73ACD6F2A96470B527",1)</v>
      </c>
      <c r="P60" s="1">
        <f t="shared" si="0"/>
        <v>5.15</v>
      </c>
      <c r="Q60" s="25" t="s">
        <v>292</v>
      </c>
      <c r="R60" s="26" t="s">
        <v>293</v>
      </c>
      <c r="S60" s="1" t="s">
        <v>86</v>
      </c>
    </row>
    <row r="61" ht="80" customHeight="1" spans="1:19">
      <c r="A61" s="15" t="s">
        <v>274</v>
      </c>
      <c r="B61" s="16">
        <v>14.65</v>
      </c>
      <c r="C61" s="16" t="s">
        <v>275</v>
      </c>
      <c r="D61" s="16" t="s">
        <v>275</v>
      </c>
      <c r="E61" s="16" t="s">
        <v>222</v>
      </c>
      <c r="F61" s="17" t="s">
        <v>77</v>
      </c>
      <c r="G61" s="17" t="s">
        <v>78</v>
      </c>
      <c r="H61" s="17">
        <v>1.4</v>
      </c>
      <c r="I61" s="22">
        <v>50</v>
      </c>
      <c r="J61" s="17" t="s">
        <v>294</v>
      </c>
      <c r="K61" s="17" t="s">
        <v>80</v>
      </c>
      <c r="L61" s="17" t="s">
        <v>81</v>
      </c>
      <c r="M61" s="17" t="s">
        <v>82</v>
      </c>
      <c r="N61" s="17" t="s">
        <v>83</v>
      </c>
      <c r="O61" s="23" t="str">
        <f>_xlfn.DISPIMG("ID_F65FDD4043DD400B82E85D050CBAAC8C",1)</f>
        <v>=DISPIMG("ID_F65FDD4043DD400B82E85D050CBAAC8C",1)</v>
      </c>
      <c r="P61" s="1">
        <f t="shared" si="0"/>
        <v>70</v>
      </c>
      <c r="Q61" s="25" t="s">
        <v>295</v>
      </c>
      <c r="R61" s="26" t="s">
        <v>296</v>
      </c>
      <c r="S61" s="1" t="s">
        <v>86</v>
      </c>
    </row>
    <row r="62" ht="80" customHeight="1" spans="1:19">
      <c r="A62" s="15" t="s">
        <v>274</v>
      </c>
      <c r="B62" s="16">
        <v>14.65</v>
      </c>
      <c r="C62" s="16" t="s">
        <v>275</v>
      </c>
      <c r="D62" s="16" t="s">
        <v>275</v>
      </c>
      <c r="E62" s="16" t="s">
        <v>222</v>
      </c>
      <c r="F62" s="17" t="s">
        <v>297</v>
      </c>
      <c r="G62" s="17" t="s">
        <v>298</v>
      </c>
      <c r="H62" s="17">
        <v>4.02</v>
      </c>
      <c r="I62" s="22">
        <v>3</v>
      </c>
      <c r="J62" s="17" t="s">
        <v>299</v>
      </c>
      <c r="K62" s="17" t="s">
        <v>300</v>
      </c>
      <c r="L62" s="17" t="s">
        <v>301</v>
      </c>
      <c r="M62" s="17" t="s">
        <v>82</v>
      </c>
      <c r="N62" s="17" t="s">
        <v>83</v>
      </c>
      <c r="O62" s="23" t="str">
        <f>_xlfn.DISPIMG("ID_61D07E89DCF341BEA0B75D2B27C182CD",1)</f>
        <v>=DISPIMG("ID_61D07E89DCF341BEA0B75D2B27C182CD",1)</v>
      </c>
      <c r="P62" s="1">
        <f t="shared" si="0"/>
        <v>12.06</v>
      </c>
      <c r="Q62" s="25" t="s">
        <v>302</v>
      </c>
      <c r="R62" s="26" t="s">
        <v>303</v>
      </c>
      <c r="S62" s="1" t="s">
        <v>86</v>
      </c>
    </row>
    <row r="63" ht="80" customHeight="1" spans="1:19">
      <c r="A63" s="15" t="s">
        <v>274</v>
      </c>
      <c r="B63" s="16">
        <v>14.65</v>
      </c>
      <c r="C63" s="16" t="s">
        <v>275</v>
      </c>
      <c r="D63" s="16" t="s">
        <v>275</v>
      </c>
      <c r="E63" s="16" t="s">
        <v>222</v>
      </c>
      <c r="F63" s="17" t="s">
        <v>256</v>
      </c>
      <c r="G63" s="17" t="s">
        <v>257</v>
      </c>
      <c r="H63" s="17">
        <v>1.54</v>
      </c>
      <c r="I63" s="22">
        <v>1</v>
      </c>
      <c r="J63" s="17" t="s">
        <v>131</v>
      </c>
      <c r="K63" s="17" t="s">
        <v>259</v>
      </c>
      <c r="L63" s="17" t="s">
        <v>304</v>
      </c>
      <c r="M63" s="17" t="s">
        <v>82</v>
      </c>
      <c r="N63" s="17" t="s">
        <v>83</v>
      </c>
      <c r="O63" s="23" t="str">
        <f>_xlfn.DISPIMG("ID_77A98501ECD44CC48B91226E5260453D",1)</f>
        <v>=DISPIMG("ID_77A98501ECD44CC48B91226E5260453D",1)</v>
      </c>
      <c r="P63" s="1">
        <f t="shared" si="0"/>
        <v>1.54</v>
      </c>
      <c r="Q63" s="25" t="s">
        <v>305</v>
      </c>
      <c r="R63" s="26" t="s">
        <v>306</v>
      </c>
      <c r="S63" s="1" t="s">
        <v>307</v>
      </c>
    </row>
  </sheetData>
  <autoFilter ref="A16:S63">
    <extLst/>
  </autoFilter>
  <mergeCells count="60">
    <mergeCell ref="B1:D1"/>
    <mergeCell ref="F1:H1"/>
    <mergeCell ref="J1:L1"/>
    <mergeCell ref="F2:H2"/>
    <mergeCell ref="J2:L2"/>
    <mergeCell ref="B3:D3"/>
    <mergeCell ref="F3:H3"/>
    <mergeCell ref="J3:L3"/>
    <mergeCell ref="B4:D4"/>
    <mergeCell ref="F4:H4"/>
    <mergeCell ref="J4:L4"/>
    <mergeCell ref="B5:D5"/>
    <mergeCell ref="F5:H5"/>
    <mergeCell ref="J5:L5"/>
    <mergeCell ref="B6:D6"/>
    <mergeCell ref="F6:G6"/>
    <mergeCell ref="J6:L6"/>
    <mergeCell ref="B7:D7"/>
    <mergeCell ref="F7:H7"/>
    <mergeCell ref="J7:L7"/>
    <mergeCell ref="B8:D8"/>
    <mergeCell ref="F8:H8"/>
    <mergeCell ref="J8:L8"/>
    <mergeCell ref="B9:D9"/>
    <mergeCell ref="F9:H9"/>
    <mergeCell ref="J9:L9"/>
    <mergeCell ref="B10:D10"/>
    <mergeCell ref="F10:H10"/>
    <mergeCell ref="J10:L10"/>
    <mergeCell ref="B11:D11"/>
    <mergeCell ref="F11:H11"/>
    <mergeCell ref="J11:L11"/>
    <mergeCell ref="B12:D12"/>
    <mergeCell ref="F12:H12"/>
    <mergeCell ref="J12:L12"/>
    <mergeCell ref="B13:D13"/>
    <mergeCell ref="F13:H13"/>
    <mergeCell ref="J13:L13"/>
    <mergeCell ref="B14:D14"/>
    <mergeCell ref="F14:H14"/>
    <mergeCell ref="J14:L14"/>
    <mergeCell ref="B15:D15"/>
    <mergeCell ref="F15:H15"/>
    <mergeCell ref="J15:L15"/>
    <mergeCell ref="B17:B28"/>
    <mergeCell ref="B29:B41"/>
    <mergeCell ref="B42:B54"/>
    <mergeCell ref="B55:B63"/>
    <mergeCell ref="C17:C28"/>
    <mergeCell ref="C29:C41"/>
    <mergeCell ref="C42:C54"/>
    <mergeCell ref="C55:C63"/>
    <mergeCell ref="D17:D28"/>
    <mergeCell ref="D29:D41"/>
    <mergeCell ref="D42:D54"/>
    <mergeCell ref="D55:D63"/>
    <mergeCell ref="E17:E28"/>
    <mergeCell ref="E29:E41"/>
    <mergeCell ref="E42:E54"/>
    <mergeCell ref="E55:E63"/>
  </mergeCells>
  <dataValidations count="11">
    <dataValidation type="list" allowBlank="1" showInputMessage="1" showErrorMessage="1" sqref="B2">
      <formula1>"大陆UPS,大陆DHL, HK-UPS特惠5000, HK-UPSWE包税5000,美国空派,美森非退税,美森限时达非退税, 美森退税,美森限时达退税, 加拿大空派,加拿大海派,欧洲空派包税（普货）, 欧洲空派包税（带磁/电）, 欧洲空派 -自税, UK空派FBA-H自税, UK空派FBA-H自税递延, 欧洲卡航包税, 欧洲卡航-自税, UK卡航自税, UK卡航自税递延, UK铁路包税, UK海运--自税, UK海运--自税递延,UK海运--包税, 欧洲铁路包税,欧洲海运包税"</formula1>
    </dataValidation>
    <dataValidation type="list" allowBlank="1" showInputMessage="1" showErrorMessage="1" sqref="C2:D2">
      <formula1>"UK空派FBA-E包税,UK空派FBA-H不包税,UK空派FBA-H不包税递延,UK海运--自税,UK海运--自税递延,欧洲海运--包税,欧洲空派带磁带电FBA-KR,"</formula1>
    </dataValidation>
    <dataValidation allowBlank="1" showInputMessage="1" showErrorMessage="1" prompt="无省份可不填" sqref="B10:D10"/>
    <dataValidation type="list" allowBlank="1" showInputMessage="1" showErrorMessage="1" sqref="F6:G6">
      <formula1>"正式报关,不需要报关"</formula1>
    </dataValidation>
    <dataValidation allowBlank="1" showInputMessage="1" showErrorMessage="1" prompt="不可重复（国家代码，城市、省，州，邮编）不得超过35个字母，填不下在地址二补充" sqref="B6:D6"/>
    <dataValidation allowBlank="1" showInputMessage="1" showErrorMessage="1" prompt="此项勿填" sqref="B3:D3"/>
    <dataValidation allowBlank="1" showInputMessage="1" showErrorMessage="1" prompt="收件人填亚马逊仓库抬头+仓库编码" sqref="B4:D4"/>
    <dataValidation type="list" allowBlank="1" showInputMessage="1" showErrorMessage="1" sqref="H6">
      <formula1>"正式报关，不报关"</formula1>
    </dataValidation>
    <dataValidation allowBlank="1" showInputMessage="1" showErrorMessage="1" prompt="无电话可用000000代替" sqref="B13:D13"/>
    <dataValidation allowBlank="1" showErrorMessage="1" errorTitle="Error" error="Please enter only positive numbers for measurements" sqref="B17 C17:E17"/>
    <dataValidation allowBlank="1" showErrorMessage="1" errorTitle="Error" error="Please enter only nonnegative integers for quantities" sqref="I17"/>
  </dataValidations>
  <hyperlinks>
    <hyperlink ref="Q17" r:id="rId1" display="https://www.cdiscount.com/dp.aspx?sku=AUC2009108516855"/>
  </hyperlinks>
  <pageMargins left="0.75" right="0.75" top="1" bottom="1" header="0.3" footer="0.3"/>
  <pageSetup paperSize="257" orientation="portrait" horizontalDpi="203" verticalDpi="203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模板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煎茶</cp:lastModifiedBy>
  <dcterms:created xsi:type="dcterms:W3CDTF">2006-09-16T00:00:00Z</dcterms:created>
  <dcterms:modified xsi:type="dcterms:W3CDTF">2023-03-02T09:08:45Z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F4D4694DB3224FCAB8AB6A86FAABF028</vt:lpwstr>
  </property>
  <property fmtid="{D5CDD505-2E9C-101B-9397-08002B2CF9AE}" pid="3" name="KSOProductBuildVer">
    <vt:lpwstr>2052-11.1.0.13703</vt:lpwstr>
  </property>
  <property fmtid="{D5CDD505-2E9C-101B-9397-08002B2CF9AE}" pid="4" name="KSOReadingLayout">
    <vt:bool>true</vt:bool>
  </property>
</Properties>
</file>